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/>
  <mc:AlternateContent xmlns:mc="http://schemas.openxmlformats.org/markup-compatibility/2006">
    <mc:Choice Requires="x15">
      <x15ac:absPath xmlns:x15ac="http://schemas.microsoft.com/office/spreadsheetml/2010/11/ac" url="\\global.arup.com\london\FCL\Data\8.0 Internal Contractor Folders\8.02 Good Eating Company (GEC)\8.02.03 Team Files\Arup Unrestricted\Kitchen\Allergen Tracker\CAFE 2026\Menu &amp; Allergen Tracker\2026\Wastage\04. April\"/>
    </mc:Choice>
  </mc:AlternateContent>
  <xr:revisionPtr revIDLastSave="0" documentId="8_{5536DF4B-7FAE-46B6-9910-5A9D05DEA7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of trading" sheetId="24" r:id="rId1"/>
    <sheet name="New 2026" sheetId="2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3" i="23" l="1"/>
  <c r="AN83" i="23" s="1"/>
  <c r="AE83" i="23"/>
  <c r="AL83" i="23" s="1"/>
  <c r="AF83" i="23"/>
  <c r="AQ83" i="23" s="1"/>
  <c r="AG83" i="23"/>
  <c r="AR83" i="23" s="1"/>
  <c r="AH83" i="23"/>
  <c r="AO83" i="23" l="1"/>
  <c r="AP83" i="23" s="1"/>
  <c r="AS83" i="23"/>
  <c r="AM83" i="23"/>
  <c r="AI83" i="23"/>
  <c r="AK83" i="23" s="1"/>
  <c r="AT83" i="23" s="1"/>
  <c r="AF48" i="23"/>
  <c r="AK48" i="23" s="1"/>
  <c r="AG48" i="23"/>
  <c r="AR48" i="23" s="1"/>
  <c r="AH48" i="23"/>
  <c r="AS48" i="23" s="1"/>
  <c r="AG47" i="23"/>
  <c r="AR47" i="23" s="1"/>
  <c r="AH47" i="23"/>
  <c r="AS47" i="23" s="1"/>
  <c r="AE48" i="23"/>
  <c r="AO48" i="23" s="1"/>
  <c r="AD48" i="23"/>
  <c r="AI48" i="23" s="1"/>
  <c r="AT48" i="23" s="1"/>
  <c r="AH6" i="23"/>
  <c r="AH7" i="23"/>
  <c r="AH8" i="23"/>
  <c r="AH9" i="23"/>
  <c r="AH10" i="23"/>
  <c r="AH11" i="23"/>
  <c r="AH12" i="23"/>
  <c r="AH13" i="23"/>
  <c r="AH14" i="23"/>
  <c r="AH15" i="23"/>
  <c r="AH16" i="23"/>
  <c r="AH17" i="23"/>
  <c r="AH18" i="23"/>
  <c r="AH19" i="23"/>
  <c r="AH20" i="23"/>
  <c r="AH21" i="23"/>
  <c r="AH22" i="23"/>
  <c r="AH23" i="23"/>
  <c r="AH24" i="23"/>
  <c r="AH25" i="23"/>
  <c r="AH26" i="23"/>
  <c r="AH27" i="23"/>
  <c r="AH28" i="23"/>
  <c r="AH29" i="23"/>
  <c r="AH30" i="23"/>
  <c r="AH31" i="23"/>
  <c r="AH32" i="23"/>
  <c r="AH33" i="23"/>
  <c r="AH34" i="23"/>
  <c r="AH35" i="23"/>
  <c r="AH36" i="23"/>
  <c r="AH37" i="23"/>
  <c r="AH38" i="23"/>
  <c r="AH39" i="23"/>
  <c r="AH40" i="23"/>
  <c r="AH41" i="23"/>
  <c r="AH42" i="23"/>
  <c r="AH43" i="23"/>
  <c r="AH44" i="23"/>
  <c r="AH45" i="23"/>
  <c r="AH46" i="23"/>
  <c r="AH49" i="23"/>
  <c r="AH50" i="23"/>
  <c r="AH51" i="23"/>
  <c r="AH52" i="23"/>
  <c r="AH53" i="23"/>
  <c r="AH54" i="23"/>
  <c r="AH55" i="23"/>
  <c r="AH56" i="23"/>
  <c r="AH57" i="23"/>
  <c r="AH58" i="23"/>
  <c r="AH59" i="23"/>
  <c r="AH60" i="23"/>
  <c r="AH61" i="23"/>
  <c r="AH62" i="23"/>
  <c r="AH63" i="23"/>
  <c r="AH64" i="23"/>
  <c r="AH65" i="23"/>
  <c r="AH66" i="23"/>
  <c r="AH67" i="23"/>
  <c r="AH68" i="23"/>
  <c r="AH69" i="23"/>
  <c r="AH70" i="23"/>
  <c r="AH71" i="23"/>
  <c r="AH72" i="23"/>
  <c r="AH73" i="23"/>
  <c r="AH74" i="23"/>
  <c r="AH75" i="23"/>
  <c r="AH76" i="23"/>
  <c r="AH77" i="23"/>
  <c r="AH78" i="23"/>
  <c r="AH79" i="23"/>
  <c r="AH80" i="23"/>
  <c r="AH81" i="23"/>
  <c r="AH82" i="23"/>
  <c r="AH84" i="23"/>
  <c r="AH85" i="23"/>
  <c r="AH86" i="23"/>
  <c r="AH87" i="23"/>
  <c r="AH88" i="23"/>
  <c r="AH89" i="23"/>
  <c r="AH90" i="23"/>
  <c r="AH91" i="23"/>
  <c r="AH5" i="23"/>
  <c r="AG37" i="23"/>
  <c r="AG5" i="23"/>
  <c r="AR5" i="23" s="1"/>
  <c r="AG6" i="23"/>
  <c r="AR6" i="23" s="1"/>
  <c r="AG7" i="23"/>
  <c r="AR7" i="23" s="1"/>
  <c r="AG8" i="23"/>
  <c r="AR8" i="23" s="1"/>
  <c r="AG9" i="23"/>
  <c r="AR9" i="23" s="1"/>
  <c r="AG10" i="23"/>
  <c r="AR10" i="23" s="1"/>
  <c r="AG11" i="23"/>
  <c r="AR11" i="23" s="1"/>
  <c r="AG12" i="23"/>
  <c r="AG13" i="23"/>
  <c r="AG14" i="23"/>
  <c r="AR14" i="23" s="1"/>
  <c r="AG15" i="23"/>
  <c r="AR15" i="23" s="1"/>
  <c r="AG16" i="23"/>
  <c r="AR16" i="23" s="1"/>
  <c r="AG17" i="23"/>
  <c r="AR17" i="23" s="1"/>
  <c r="AG18" i="23"/>
  <c r="AR18" i="23" s="1"/>
  <c r="AG19" i="23"/>
  <c r="AR19" i="23" s="1"/>
  <c r="AG20" i="23"/>
  <c r="AG21" i="23"/>
  <c r="AR21" i="23" s="1"/>
  <c r="AG22" i="23"/>
  <c r="AR22" i="23" s="1"/>
  <c r="AG23" i="23"/>
  <c r="AR23" i="23" s="1"/>
  <c r="AG24" i="23"/>
  <c r="AR24" i="23" s="1"/>
  <c r="AG25" i="23"/>
  <c r="AR25" i="23" s="1"/>
  <c r="AG26" i="23"/>
  <c r="AG27" i="23"/>
  <c r="AR27" i="23" s="1"/>
  <c r="AG28" i="23"/>
  <c r="AR28" i="23" s="1"/>
  <c r="AG29" i="23"/>
  <c r="AR29" i="23" s="1"/>
  <c r="AG30" i="23"/>
  <c r="AR30" i="23" s="1"/>
  <c r="AG31" i="23"/>
  <c r="AR31" i="23" s="1"/>
  <c r="AG32" i="23"/>
  <c r="AR32" i="23" s="1"/>
  <c r="AG33" i="23"/>
  <c r="AR33" i="23" s="1"/>
  <c r="AG34" i="23"/>
  <c r="AG35" i="23"/>
  <c r="AR35" i="23" s="1"/>
  <c r="AG36" i="23"/>
  <c r="AR36" i="23" s="1"/>
  <c r="AR37" i="23"/>
  <c r="AG38" i="23"/>
  <c r="AR38" i="23" s="1"/>
  <c r="AG39" i="23"/>
  <c r="AR39" i="23" s="1"/>
  <c r="AG40" i="23"/>
  <c r="AG41" i="23"/>
  <c r="AR41" i="23" s="1"/>
  <c r="AG42" i="23"/>
  <c r="AR42" i="23" s="1"/>
  <c r="AG43" i="23"/>
  <c r="AR43" i="23" s="1"/>
  <c r="AG44" i="23"/>
  <c r="AR44" i="23" s="1"/>
  <c r="AG45" i="23"/>
  <c r="AR45" i="23" s="1"/>
  <c r="AG46" i="23"/>
  <c r="AR46" i="23" s="1"/>
  <c r="AG49" i="23"/>
  <c r="AG50" i="23"/>
  <c r="AR50" i="23" s="1"/>
  <c r="AG51" i="23"/>
  <c r="AR51" i="23" s="1"/>
  <c r="AG52" i="23"/>
  <c r="AR52" i="23" s="1"/>
  <c r="AG53" i="23"/>
  <c r="AR53" i="23" s="1"/>
  <c r="AG54" i="23"/>
  <c r="AR54" i="23" s="1"/>
  <c r="AG55" i="23"/>
  <c r="AR55" i="23" s="1"/>
  <c r="AG56" i="23"/>
  <c r="AR56" i="23" s="1"/>
  <c r="AG57" i="23"/>
  <c r="AG58" i="23"/>
  <c r="AR58" i="23" s="1"/>
  <c r="AG59" i="23"/>
  <c r="AR59" i="23" s="1"/>
  <c r="AG60" i="23"/>
  <c r="AR60" i="23" s="1"/>
  <c r="AG61" i="23"/>
  <c r="AR61" i="23" s="1"/>
  <c r="AG62" i="23"/>
  <c r="AR62" i="23" s="1"/>
  <c r="AG63" i="23"/>
  <c r="AR63" i="23" s="1"/>
  <c r="AG64" i="23"/>
  <c r="AR64" i="23" s="1"/>
  <c r="AG65" i="23"/>
  <c r="AG66" i="23"/>
  <c r="AG67" i="23"/>
  <c r="AR67" i="23" s="1"/>
  <c r="AG68" i="23"/>
  <c r="AR68" i="23" s="1"/>
  <c r="AG69" i="23"/>
  <c r="AR69" i="23" s="1"/>
  <c r="AG70" i="23"/>
  <c r="AR70" i="23" s="1"/>
  <c r="AG71" i="23"/>
  <c r="AR71" i="23" s="1"/>
  <c r="AG72" i="23"/>
  <c r="AR72" i="23" s="1"/>
  <c r="AG73" i="23"/>
  <c r="AG74" i="23"/>
  <c r="AG75" i="23"/>
  <c r="AR75" i="23" s="1"/>
  <c r="AG76" i="23"/>
  <c r="AR76" i="23" s="1"/>
  <c r="AG77" i="23"/>
  <c r="AR77" i="23" s="1"/>
  <c r="AG78" i="23"/>
  <c r="AR78" i="23" s="1"/>
  <c r="AG79" i="23"/>
  <c r="AR79" i="23" s="1"/>
  <c r="AG80" i="23"/>
  <c r="AR80" i="23" s="1"/>
  <c r="AG81" i="23"/>
  <c r="AG82" i="23"/>
  <c r="AR82" i="23" s="1"/>
  <c r="AG84" i="23"/>
  <c r="AR84" i="23" s="1"/>
  <c r="AG85" i="23"/>
  <c r="AR85" i="23" s="1"/>
  <c r="AG86" i="23"/>
  <c r="AR86" i="23" s="1"/>
  <c r="AG87" i="23"/>
  <c r="AR87" i="23" s="1"/>
  <c r="AG88" i="23"/>
  <c r="AR88" i="23" s="1"/>
  <c r="AG89" i="23"/>
  <c r="AR89" i="23" s="1"/>
  <c r="AG90" i="23"/>
  <c r="AG91" i="23"/>
  <c r="AR91" i="23" s="1"/>
  <c r="AF6" i="23"/>
  <c r="AQ6" i="23" s="1"/>
  <c r="AF7" i="23"/>
  <c r="AQ7" i="23" s="1"/>
  <c r="AF8" i="23"/>
  <c r="AQ8" i="23" s="1"/>
  <c r="AF9" i="23"/>
  <c r="AQ9" i="23" s="1"/>
  <c r="AF10" i="23"/>
  <c r="AQ10" i="23" s="1"/>
  <c r="AF11" i="23"/>
  <c r="AQ11" i="23" s="1"/>
  <c r="AF12" i="23"/>
  <c r="AQ12" i="23" s="1"/>
  <c r="AF13" i="23"/>
  <c r="AQ13" i="23" s="1"/>
  <c r="AF14" i="23"/>
  <c r="AQ14" i="23" s="1"/>
  <c r="AF15" i="23"/>
  <c r="AQ15" i="23" s="1"/>
  <c r="AF16" i="23"/>
  <c r="AQ16" i="23" s="1"/>
  <c r="AF17" i="23"/>
  <c r="AQ17" i="23" s="1"/>
  <c r="AF18" i="23"/>
  <c r="AQ18" i="23" s="1"/>
  <c r="AF19" i="23"/>
  <c r="AQ19" i="23" s="1"/>
  <c r="AF20" i="23"/>
  <c r="AQ20" i="23" s="1"/>
  <c r="AF21" i="23"/>
  <c r="AQ21" i="23" s="1"/>
  <c r="AF22" i="23"/>
  <c r="AQ22" i="23" s="1"/>
  <c r="AF23" i="23"/>
  <c r="AQ23" i="23" s="1"/>
  <c r="AF24" i="23"/>
  <c r="AQ24" i="23" s="1"/>
  <c r="AF25" i="23"/>
  <c r="AQ25" i="23" s="1"/>
  <c r="AF26" i="23"/>
  <c r="AQ26" i="23" s="1"/>
  <c r="AF27" i="23"/>
  <c r="AQ27" i="23" s="1"/>
  <c r="AF28" i="23"/>
  <c r="AQ28" i="23" s="1"/>
  <c r="AF29" i="23"/>
  <c r="AQ29" i="23" s="1"/>
  <c r="AF30" i="23"/>
  <c r="AQ30" i="23" s="1"/>
  <c r="AF31" i="23"/>
  <c r="AQ31" i="23" s="1"/>
  <c r="AF32" i="23"/>
  <c r="AQ32" i="23" s="1"/>
  <c r="AF33" i="23"/>
  <c r="AQ33" i="23" s="1"/>
  <c r="AF34" i="23"/>
  <c r="AQ34" i="23" s="1"/>
  <c r="AF35" i="23"/>
  <c r="AQ35" i="23" s="1"/>
  <c r="AF36" i="23"/>
  <c r="AQ36" i="23" s="1"/>
  <c r="AF37" i="23"/>
  <c r="AQ37" i="23" s="1"/>
  <c r="AF38" i="23"/>
  <c r="AQ38" i="23" s="1"/>
  <c r="AF39" i="23"/>
  <c r="AQ39" i="23" s="1"/>
  <c r="AF40" i="23"/>
  <c r="AQ40" i="23" s="1"/>
  <c r="AF41" i="23"/>
  <c r="AQ41" i="23" s="1"/>
  <c r="AF42" i="23"/>
  <c r="AQ42" i="23" s="1"/>
  <c r="AF43" i="23"/>
  <c r="AQ43" i="23" s="1"/>
  <c r="AF44" i="23"/>
  <c r="AQ44" i="23" s="1"/>
  <c r="AF45" i="23"/>
  <c r="AQ45" i="23" s="1"/>
  <c r="AF46" i="23"/>
  <c r="AQ46" i="23" s="1"/>
  <c r="AF47" i="23"/>
  <c r="AQ47" i="23" s="1"/>
  <c r="AF49" i="23"/>
  <c r="AQ49" i="23" s="1"/>
  <c r="AF50" i="23"/>
  <c r="AQ50" i="23" s="1"/>
  <c r="AF51" i="23"/>
  <c r="AQ51" i="23" s="1"/>
  <c r="AF52" i="23"/>
  <c r="AQ52" i="23" s="1"/>
  <c r="AF53" i="23"/>
  <c r="AQ53" i="23" s="1"/>
  <c r="AF54" i="23"/>
  <c r="AQ54" i="23" s="1"/>
  <c r="AF55" i="23"/>
  <c r="AQ55" i="23" s="1"/>
  <c r="AF56" i="23"/>
  <c r="AQ56" i="23" s="1"/>
  <c r="AF57" i="23"/>
  <c r="AQ57" i="23" s="1"/>
  <c r="AF58" i="23"/>
  <c r="AQ58" i="23" s="1"/>
  <c r="AF59" i="23"/>
  <c r="AQ59" i="23" s="1"/>
  <c r="AF60" i="23"/>
  <c r="AQ60" i="23" s="1"/>
  <c r="AF61" i="23"/>
  <c r="AQ61" i="23" s="1"/>
  <c r="AF62" i="23"/>
  <c r="AQ62" i="23" s="1"/>
  <c r="AF63" i="23"/>
  <c r="AQ63" i="23" s="1"/>
  <c r="AF64" i="23"/>
  <c r="AQ64" i="23" s="1"/>
  <c r="AF65" i="23"/>
  <c r="AQ65" i="23" s="1"/>
  <c r="AF66" i="23"/>
  <c r="AQ66" i="23" s="1"/>
  <c r="AF67" i="23"/>
  <c r="AQ67" i="23" s="1"/>
  <c r="AF68" i="23"/>
  <c r="AQ68" i="23" s="1"/>
  <c r="AF69" i="23"/>
  <c r="AQ69" i="23" s="1"/>
  <c r="AF70" i="23"/>
  <c r="AQ70" i="23" s="1"/>
  <c r="AF71" i="23"/>
  <c r="AQ71" i="23" s="1"/>
  <c r="AF72" i="23"/>
  <c r="AQ72" i="23" s="1"/>
  <c r="AF73" i="23"/>
  <c r="AQ73" i="23" s="1"/>
  <c r="AF74" i="23"/>
  <c r="AQ74" i="23" s="1"/>
  <c r="AF75" i="23"/>
  <c r="AQ75" i="23" s="1"/>
  <c r="AF76" i="23"/>
  <c r="AQ76" i="23" s="1"/>
  <c r="AF77" i="23"/>
  <c r="AQ77" i="23" s="1"/>
  <c r="AF78" i="23"/>
  <c r="AQ78" i="23" s="1"/>
  <c r="AF79" i="23"/>
  <c r="AQ79" i="23" s="1"/>
  <c r="AF80" i="23"/>
  <c r="AQ80" i="23" s="1"/>
  <c r="AF81" i="23"/>
  <c r="AQ81" i="23" s="1"/>
  <c r="AF82" i="23"/>
  <c r="AQ82" i="23" s="1"/>
  <c r="AF84" i="23"/>
  <c r="AQ84" i="23" s="1"/>
  <c r="AF85" i="23"/>
  <c r="AQ85" i="23" s="1"/>
  <c r="AF86" i="23"/>
  <c r="AQ86" i="23" s="1"/>
  <c r="AF87" i="23"/>
  <c r="AQ87" i="23" s="1"/>
  <c r="AF88" i="23"/>
  <c r="AQ88" i="23" s="1"/>
  <c r="AF89" i="23"/>
  <c r="AQ89" i="23" s="1"/>
  <c r="AF90" i="23"/>
  <c r="AQ90" i="23" s="1"/>
  <c r="AF91" i="23"/>
  <c r="AQ91" i="23" s="1"/>
  <c r="AF5" i="23"/>
  <c r="AQ5" i="23" s="1"/>
  <c r="AE6" i="23"/>
  <c r="AE7" i="23"/>
  <c r="AE8" i="23"/>
  <c r="AE9" i="23"/>
  <c r="AE10" i="23"/>
  <c r="AE11" i="23"/>
  <c r="AE12" i="23"/>
  <c r="AE13" i="23"/>
  <c r="AE14" i="23"/>
  <c r="AE15" i="23"/>
  <c r="AE16" i="23"/>
  <c r="AE17" i="23"/>
  <c r="AE18" i="23"/>
  <c r="AE19" i="23"/>
  <c r="AE20" i="23"/>
  <c r="AE21" i="23"/>
  <c r="AE22" i="23"/>
  <c r="AE23" i="23"/>
  <c r="AE24" i="23"/>
  <c r="AE25" i="23"/>
  <c r="AE26" i="23"/>
  <c r="AE27" i="23"/>
  <c r="AE28" i="23"/>
  <c r="AE29" i="23"/>
  <c r="AE30" i="23"/>
  <c r="AE31" i="23"/>
  <c r="AE32" i="23"/>
  <c r="AE33" i="23"/>
  <c r="AE34" i="23"/>
  <c r="AE35" i="23"/>
  <c r="AE36" i="23"/>
  <c r="AE37" i="23"/>
  <c r="AE38" i="23"/>
  <c r="AE39" i="23"/>
  <c r="AE40" i="23"/>
  <c r="AE41" i="23"/>
  <c r="AE42" i="23"/>
  <c r="AE43" i="23"/>
  <c r="AE44" i="23"/>
  <c r="AE45" i="23"/>
  <c r="AE46" i="23"/>
  <c r="AE47" i="23"/>
  <c r="AO47" i="23" s="1"/>
  <c r="AE49" i="23"/>
  <c r="AE50" i="23"/>
  <c r="AE51" i="23"/>
  <c r="AE52" i="23"/>
  <c r="AE53" i="23"/>
  <c r="AE54" i="23"/>
  <c r="AE55" i="23"/>
  <c r="AE56" i="23"/>
  <c r="AE57" i="23"/>
  <c r="AE58" i="23"/>
  <c r="AE59" i="23"/>
  <c r="AE60" i="23"/>
  <c r="AE61" i="23"/>
  <c r="AE62" i="23"/>
  <c r="AE63" i="23"/>
  <c r="AE64" i="23"/>
  <c r="AE65" i="23"/>
  <c r="AE66" i="23"/>
  <c r="AE67" i="23"/>
  <c r="AE68" i="23"/>
  <c r="AE69" i="23"/>
  <c r="AE70" i="23"/>
  <c r="AE71" i="23"/>
  <c r="AE72" i="23"/>
  <c r="AE73" i="23"/>
  <c r="AE74" i="23"/>
  <c r="AE75" i="23"/>
  <c r="AE76" i="23"/>
  <c r="AE77" i="23"/>
  <c r="AE78" i="23"/>
  <c r="AE79" i="23"/>
  <c r="AE80" i="23"/>
  <c r="AE81" i="23"/>
  <c r="AE82" i="23"/>
  <c r="AE84" i="23"/>
  <c r="AE85" i="23"/>
  <c r="AE86" i="23"/>
  <c r="AE87" i="23"/>
  <c r="AE88" i="23"/>
  <c r="AE89" i="23"/>
  <c r="AE90" i="23"/>
  <c r="AE91" i="23"/>
  <c r="AE5" i="23"/>
  <c r="AO5" i="23" s="1"/>
  <c r="AD5" i="23"/>
  <c r="AN5" i="23" s="1"/>
  <c r="AD6" i="23"/>
  <c r="AD7" i="23"/>
  <c r="AD8" i="23"/>
  <c r="AD9" i="23"/>
  <c r="AD10" i="23"/>
  <c r="AD11" i="23"/>
  <c r="AD12" i="23"/>
  <c r="AD13" i="23"/>
  <c r="AD14" i="23"/>
  <c r="AD15" i="23"/>
  <c r="AD16" i="23"/>
  <c r="AD17" i="23"/>
  <c r="AD18" i="23"/>
  <c r="AD19" i="23"/>
  <c r="AD20" i="23"/>
  <c r="AD21" i="23"/>
  <c r="AD22" i="23"/>
  <c r="AD23" i="23"/>
  <c r="AD24" i="23"/>
  <c r="AD25" i="23"/>
  <c r="AD26" i="23"/>
  <c r="AD27" i="23"/>
  <c r="AD28" i="23"/>
  <c r="AD29" i="23"/>
  <c r="AD30" i="23"/>
  <c r="AD31" i="23"/>
  <c r="AD32" i="23"/>
  <c r="AD33" i="23"/>
  <c r="AD34" i="23"/>
  <c r="AD35" i="23"/>
  <c r="AD36" i="23"/>
  <c r="AD37" i="23"/>
  <c r="AD38" i="23"/>
  <c r="AD39" i="23"/>
  <c r="AD40" i="23"/>
  <c r="AD41" i="23"/>
  <c r="AD42" i="23"/>
  <c r="AD43" i="23"/>
  <c r="AD44" i="23"/>
  <c r="AD45" i="23"/>
  <c r="AD46" i="23"/>
  <c r="AD47" i="23"/>
  <c r="AI47" i="23" s="1"/>
  <c r="AT47" i="23" s="1"/>
  <c r="AD49" i="23"/>
  <c r="AD50" i="23"/>
  <c r="AD51" i="23"/>
  <c r="AD52" i="23"/>
  <c r="AD53" i="23"/>
  <c r="AD54" i="23"/>
  <c r="AD55" i="23"/>
  <c r="AD56" i="23"/>
  <c r="AD57" i="23"/>
  <c r="AD58" i="23"/>
  <c r="AD59" i="23"/>
  <c r="AD60" i="23"/>
  <c r="AD61" i="23"/>
  <c r="AD62" i="23"/>
  <c r="AD63" i="23"/>
  <c r="AD64" i="23"/>
  <c r="AD65" i="23"/>
  <c r="AD66" i="23"/>
  <c r="AD67" i="23"/>
  <c r="AD68" i="23"/>
  <c r="AD69" i="23"/>
  <c r="AD70" i="23"/>
  <c r="AD71" i="23"/>
  <c r="AD72" i="23"/>
  <c r="AD73" i="23"/>
  <c r="AD74" i="23"/>
  <c r="AD75" i="23"/>
  <c r="AD76" i="23"/>
  <c r="AD77" i="23"/>
  <c r="AD78" i="23"/>
  <c r="AD79" i="23"/>
  <c r="AD80" i="23"/>
  <c r="AD81" i="23"/>
  <c r="AD82" i="23"/>
  <c r="AD84" i="23"/>
  <c r="AD85" i="23"/>
  <c r="AD86" i="23"/>
  <c r="AD87" i="23"/>
  <c r="AD88" i="23"/>
  <c r="AD89" i="23"/>
  <c r="AD90" i="23"/>
  <c r="AD91" i="23"/>
  <c r="AL91" i="23" l="1"/>
  <c r="AL82" i="23"/>
  <c r="AL89" i="23"/>
  <c r="AL72" i="23"/>
  <c r="AL80" i="23"/>
  <c r="AL79" i="23"/>
  <c r="AL87" i="23"/>
  <c r="AL78" i="23"/>
  <c r="AL70" i="23"/>
  <c r="AL86" i="23"/>
  <c r="AL77" i="23"/>
  <c r="AL69" i="23"/>
  <c r="AL76" i="23"/>
  <c r="AL71" i="23"/>
  <c r="AL85" i="23"/>
  <c r="AL84" i="23"/>
  <c r="AL75" i="23"/>
  <c r="AL74" i="23"/>
  <c r="AL88" i="23"/>
  <c r="AL90" i="23"/>
  <c r="AL81" i="23"/>
  <c r="AL73" i="23"/>
  <c r="AQ48" i="23"/>
  <c r="AQ92" i="23" s="1"/>
  <c r="AI26" i="23"/>
  <c r="AK26" i="23" s="1"/>
  <c r="AT26" i="23" s="1"/>
  <c r="AK47" i="23"/>
  <c r="AP47" i="23"/>
  <c r="AN48" i="23"/>
  <c r="AI42" i="23"/>
  <c r="AK42" i="23" s="1"/>
  <c r="AT42" i="23" s="1"/>
  <c r="AI77" i="23"/>
  <c r="AK77" i="23" s="1"/>
  <c r="AT77" i="23" s="1"/>
  <c r="AM48" i="23"/>
  <c r="AI12" i="23"/>
  <c r="AK12" i="23" s="1"/>
  <c r="AT12" i="23" s="1"/>
  <c r="AL48" i="23"/>
  <c r="AP48" i="23"/>
  <c r="AI84" i="23"/>
  <c r="AK84" i="23" s="1"/>
  <c r="AT84" i="23" s="1"/>
  <c r="AI75" i="23"/>
  <c r="AK75" i="23" s="1"/>
  <c r="AT75" i="23" s="1"/>
  <c r="AI86" i="23"/>
  <c r="AK86" i="23" s="1"/>
  <c r="AT86" i="23" s="1"/>
  <c r="AI69" i="23"/>
  <c r="AK69" i="23" s="1"/>
  <c r="AT69" i="23" s="1"/>
  <c r="AI59" i="23"/>
  <c r="AK59" i="23" s="1"/>
  <c r="AT59" i="23" s="1"/>
  <c r="AI51" i="23"/>
  <c r="AK51" i="23" s="1"/>
  <c r="AT51" i="23" s="1"/>
  <c r="AI61" i="23"/>
  <c r="AK61" i="23" s="1"/>
  <c r="AT61" i="23" s="1"/>
  <c r="AI67" i="23"/>
  <c r="AK67" i="23" s="1"/>
  <c r="AT67" i="23" s="1"/>
  <c r="AI20" i="23"/>
  <c r="AK20" i="23" s="1"/>
  <c r="AT20" i="23" s="1"/>
  <c r="AI53" i="23"/>
  <c r="AK53" i="23" s="1"/>
  <c r="AT53" i="23" s="1"/>
  <c r="AI44" i="23"/>
  <c r="AK44" i="23" s="1"/>
  <c r="AT44" i="23" s="1"/>
  <c r="AI37" i="23"/>
  <c r="AK37" i="23" s="1"/>
  <c r="AT37" i="23" s="1"/>
  <c r="AI5" i="23"/>
  <c r="AK5" i="23" s="1"/>
  <c r="AT5" i="23" s="1"/>
  <c r="AI85" i="23"/>
  <c r="AK85" i="23" s="1"/>
  <c r="AT85" i="23" s="1"/>
  <c r="AI76" i="23"/>
  <c r="AK76" i="23" s="1"/>
  <c r="AT76" i="23" s="1"/>
  <c r="AI68" i="23"/>
  <c r="AK68" i="23" s="1"/>
  <c r="AT68" i="23" s="1"/>
  <c r="AI60" i="23"/>
  <c r="AK60" i="23" s="1"/>
  <c r="AT60" i="23" s="1"/>
  <c r="AI52" i="23"/>
  <c r="AK52" i="23" s="1"/>
  <c r="AT52" i="23" s="1"/>
  <c r="AI43" i="23"/>
  <c r="AK43" i="23" s="1"/>
  <c r="AT43" i="23" s="1"/>
  <c r="AI36" i="23"/>
  <c r="AK36" i="23" s="1"/>
  <c r="AT36" i="23" s="1"/>
  <c r="AI25" i="23"/>
  <c r="AK25" i="23" s="1"/>
  <c r="AT25" i="23" s="1"/>
  <c r="AI19" i="23"/>
  <c r="AK19" i="23" s="1"/>
  <c r="AT19" i="23" s="1"/>
  <c r="AI11" i="23"/>
  <c r="AK11" i="23" s="1"/>
  <c r="AT11" i="23" s="1"/>
  <c r="AI10" i="23"/>
  <c r="AK10" i="23" s="1"/>
  <c r="AT10" i="23" s="1"/>
  <c r="AI91" i="23"/>
  <c r="AK91" i="23" s="1"/>
  <c r="AT91" i="23" s="1"/>
  <c r="AI82" i="23"/>
  <c r="AK82" i="23" s="1"/>
  <c r="AT82" i="23" s="1"/>
  <c r="AI74" i="23"/>
  <c r="AK74" i="23" s="1"/>
  <c r="AT74" i="23" s="1"/>
  <c r="AI66" i="23"/>
  <c r="AK66" i="23" s="1"/>
  <c r="AT66" i="23" s="1"/>
  <c r="AI58" i="23"/>
  <c r="AK58" i="23" s="1"/>
  <c r="AT58" i="23" s="1"/>
  <c r="AI50" i="23"/>
  <c r="AK50" i="23" s="1"/>
  <c r="AT50" i="23" s="1"/>
  <c r="AI41" i="23"/>
  <c r="AK41" i="23" s="1"/>
  <c r="AT41" i="23" s="1"/>
  <c r="AI35" i="23"/>
  <c r="AK35" i="23" s="1"/>
  <c r="AT35" i="23" s="1"/>
  <c r="AI24" i="23"/>
  <c r="AK24" i="23" s="1"/>
  <c r="AT24" i="23" s="1"/>
  <c r="AI17" i="23"/>
  <c r="AK17" i="23" s="1"/>
  <c r="AT17" i="23" s="1"/>
  <c r="AI9" i="23"/>
  <c r="AK9" i="23" s="1"/>
  <c r="AT9" i="23" s="1"/>
  <c r="AI90" i="23"/>
  <c r="AK90" i="23" s="1"/>
  <c r="AT90" i="23" s="1"/>
  <c r="AI81" i="23"/>
  <c r="AK81" i="23" s="1"/>
  <c r="AT81" i="23" s="1"/>
  <c r="AI73" i="23"/>
  <c r="AK73" i="23" s="1"/>
  <c r="AT73" i="23" s="1"/>
  <c r="AI65" i="23"/>
  <c r="AK65" i="23" s="1"/>
  <c r="AT65" i="23" s="1"/>
  <c r="AI57" i="23"/>
  <c r="AK57" i="23" s="1"/>
  <c r="AT57" i="23" s="1"/>
  <c r="AI49" i="23"/>
  <c r="AK49" i="23" s="1"/>
  <c r="AT49" i="23" s="1"/>
  <c r="AI40" i="23"/>
  <c r="AK40" i="23" s="1"/>
  <c r="AT40" i="23" s="1"/>
  <c r="AI34" i="23"/>
  <c r="AK34" i="23" s="1"/>
  <c r="AT34" i="23" s="1"/>
  <c r="AI23" i="23"/>
  <c r="AK23" i="23" s="1"/>
  <c r="AT23" i="23" s="1"/>
  <c r="AI16" i="23"/>
  <c r="AK16" i="23" s="1"/>
  <c r="AT16" i="23" s="1"/>
  <c r="AI8" i="23"/>
  <c r="AK8" i="23" s="1"/>
  <c r="AT8" i="23" s="1"/>
  <c r="AI89" i="23"/>
  <c r="AK89" i="23" s="1"/>
  <c r="AT89" i="23" s="1"/>
  <c r="AI80" i="23"/>
  <c r="AK80" i="23" s="1"/>
  <c r="AT80" i="23" s="1"/>
  <c r="AI72" i="23"/>
  <c r="AK72" i="23" s="1"/>
  <c r="AT72" i="23" s="1"/>
  <c r="AI64" i="23"/>
  <c r="AK64" i="23" s="1"/>
  <c r="AT64" i="23" s="1"/>
  <c r="AI56" i="23"/>
  <c r="AK56" i="23" s="1"/>
  <c r="AT56" i="23" s="1"/>
  <c r="AI39" i="23"/>
  <c r="AK39" i="23" s="1"/>
  <c r="AT39" i="23" s="1"/>
  <c r="AI33" i="23"/>
  <c r="AK33" i="23" s="1"/>
  <c r="AT33" i="23" s="1"/>
  <c r="AI22" i="23"/>
  <c r="AK22" i="23" s="1"/>
  <c r="AT22" i="23" s="1"/>
  <c r="AI15" i="23"/>
  <c r="AK15" i="23" s="1"/>
  <c r="AT15" i="23" s="1"/>
  <c r="AI7" i="23"/>
  <c r="AK7" i="23" s="1"/>
  <c r="AT7" i="23" s="1"/>
  <c r="AI88" i="23"/>
  <c r="AK88" i="23" s="1"/>
  <c r="AT88" i="23" s="1"/>
  <c r="AI79" i="23"/>
  <c r="AK79" i="23" s="1"/>
  <c r="AT79" i="23" s="1"/>
  <c r="AI71" i="23"/>
  <c r="AK71" i="23" s="1"/>
  <c r="AT71" i="23" s="1"/>
  <c r="AI63" i="23"/>
  <c r="AK63" i="23" s="1"/>
  <c r="AT63" i="23" s="1"/>
  <c r="AI55" i="23"/>
  <c r="AK55" i="23" s="1"/>
  <c r="AT55" i="23" s="1"/>
  <c r="AI46" i="23"/>
  <c r="AK46" i="23" s="1"/>
  <c r="AT46" i="23" s="1"/>
  <c r="AI38" i="23"/>
  <c r="AK38" i="23" s="1"/>
  <c r="AT38" i="23" s="1"/>
  <c r="AI28" i="23"/>
  <c r="AK28" i="23" s="1"/>
  <c r="AT28" i="23" s="1"/>
  <c r="AI21" i="23"/>
  <c r="AK21" i="23" s="1"/>
  <c r="AT21" i="23" s="1"/>
  <c r="AI14" i="23"/>
  <c r="AK14" i="23" s="1"/>
  <c r="AT14" i="23" s="1"/>
  <c r="AI6" i="23"/>
  <c r="AK6" i="23" s="1"/>
  <c r="AT6" i="23" s="1"/>
  <c r="AI18" i="23"/>
  <c r="AK18" i="23" s="1"/>
  <c r="AT18" i="23" s="1"/>
  <c r="AI87" i="23"/>
  <c r="AK87" i="23" s="1"/>
  <c r="AT87" i="23" s="1"/>
  <c r="AI78" i="23"/>
  <c r="AK78" i="23" s="1"/>
  <c r="AT78" i="23" s="1"/>
  <c r="AI70" i="23"/>
  <c r="AK70" i="23" s="1"/>
  <c r="AT70" i="23" s="1"/>
  <c r="AI62" i="23"/>
  <c r="AK62" i="23" s="1"/>
  <c r="AT62" i="23" s="1"/>
  <c r="AI54" i="23"/>
  <c r="AK54" i="23" s="1"/>
  <c r="AT54" i="23" s="1"/>
  <c r="AI45" i="23"/>
  <c r="AK45" i="23" s="1"/>
  <c r="AT45" i="23" s="1"/>
  <c r="AI27" i="23"/>
  <c r="AK27" i="23" s="1"/>
  <c r="AT27" i="23" s="1"/>
  <c r="AI13" i="23"/>
  <c r="AK13" i="23" s="1"/>
  <c r="AT13" i="23" s="1"/>
  <c r="AI32" i="23"/>
  <c r="AK32" i="23" s="1"/>
  <c r="AT32" i="23" s="1"/>
  <c r="AI31" i="23"/>
  <c r="AK31" i="23" s="1"/>
  <c r="AT31" i="23" s="1"/>
  <c r="AI30" i="23"/>
  <c r="AK30" i="23" s="1"/>
  <c r="AT30" i="23" s="1"/>
  <c r="AI29" i="23"/>
  <c r="AK29" i="23" s="1"/>
  <c r="AT29" i="23" s="1"/>
  <c r="AL42" i="23"/>
  <c r="AL50" i="23"/>
  <c r="AL41" i="23"/>
  <c r="AL46" i="23"/>
  <c r="AL38" i="23"/>
  <c r="AL47" i="23"/>
  <c r="AL39" i="23"/>
  <c r="AL45" i="23"/>
  <c r="AL44" i="23"/>
  <c r="AL37" i="23"/>
  <c r="AL43" i="23"/>
  <c r="AL36" i="23"/>
  <c r="AL49" i="23"/>
  <c r="AL40" i="23"/>
  <c r="AS85" i="23"/>
  <c r="AS76" i="23"/>
  <c r="AS68" i="23"/>
  <c r="AS60" i="23"/>
  <c r="AS52" i="23"/>
  <c r="AS43" i="23"/>
  <c r="AS36" i="23"/>
  <c r="AS29" i="23"/>
  <c r="AS22" i="23"/>
  <c r="AS15" i="23"/>
  <c r="AS7" i="23"/>
  <c r="AS87" i="23"/>
  <c r="AS78" i="23"/>
  <c r="AS70" i="23"/>
  <c r="AS62" i="23"/>
  <c r="AS54" i="23"/>
  <c r="AS31" i="23"/>
  <c r="AS24" i="23"/>
  <c r="AS17" i="23"/>
  <c r="AS9" i="23"/>
  <c r="AS84" i="23"/>
  <c r="AS75" i="23"/>
  <c r="AS67" i="23"/>
  <c r="AS45" i="23"/>
  <c r="AS86" i="23"/>
  <c r="AS77" i="23"/>
  <c r="AS69" i="23"/>
  <c r="AS61" i="23"/>
  <c r="AS53" i="23"/>
  <c r="AS44" i="23"/>
  <c r="AS37" i="23"/>
  <c r="AS30" i="23"/>
  <c r="AS23" i="23"/>
  <c r="AS16" i="23"/>
  <c r="AS8" i="23"/>
  <c r="AS88" i="23"/>
  <c r="AS79" i="23"/>
  <c r="AS71" i="23"/>
  <c r="AS63" i="23"/>
  <c r="AS55" i="23"/>
  <c r="AS46" i="23"/>
  <c r="AS38" i="23"/>
  <c r="AS32" i="23"/>
  <c r="AS18" i="23"/>
  <c r="AS10" i="23"/>
  <c r="AM11" i="23"/>
  <c r="AM64" i="23"/>
  <c r="AM56" i="23"/>
  <c r="AM72" i="23"/>
  <c r="AM47" i="23"/>
  <c r="AM39" i="23"/>
  <c r="AS91" i="23"/>
  <c r="AS82" i="23"/>
  <c r="AS58" i="23"/>
  <c r="AS50" i="23"/>
  <c r="AS41" i="23"/>
  <c r="AS35" i="23"/>
  <c r="AS27" i="23"/>
  <c r="AM33" i="23"/>
  <c r="AM91" i="23"/>
  <c r="AM82" i="23"/>
  <c r="AM74" i="23"/>
  <c r="AM66" i="23"/>
  <c r="AM58" i="23"/>
  <c r="AM50" i="23"/>
  <c r="AM41" i="23"/>
  <c r="AM35" i="23"/>
  <c r="AM27" i="23"/>
  <c r="AM13" i="23"/>
  <c r="AM89" i="23"/>
  <c r="AM25" i="23"/>
  <c r="AR74" i="23"/>
  <c r="AS74" i="23" s="1"/>
  <c r="AR13" i="23"/>
  <c r="AS13" i="23" s="1"/>
  <c r="AM90" i="23"/>
  <c r="AM81" i="23"/>
  <c r="AM73" i="23"/>
  <c r="AM65" i="23"/>
  <c r="AM57" i="23"/>
  <c r="AM49" i="23"/>
  <c r="AM40" i="23"/>
  <c r="AM34" i="23"/>
  <c r="AM26" i="23"/>
  <c r="AM20" i="23"/>
  <c r="AM12" i="23"/>
  <c r="AM80" i="23"/>
  <c r="AM19" i="23"/>
  <c r="AR66" i="23"/>
  <c r="AS66" i="23" s="1"/>
  <c r="AS59" i="23"/>
  <c r="AS51" i="23"/>
  <c r="AS42" i="23"/>
  <c r="AS28" i="23"/>
  <c r="AS21" i="23"/>
  <c r="AS14" i="23"/>
  <c r="AS6" i="23"/>
  <c r="AS89" i="23"/>
  <c r="AS80" i="23"/>
  <c r="AS72" i="23"/>
  <c r="AS64" i="23"/>
  <c r="AS56" i="23"/>
  <c r="AS39" i="23"/>
  <c r="AS33" i="23"/>
  <c r="AS25" i="23"/>
  <c r="AS19" i="23"/>
  <c r="AS11" i="23"/>
  <c r="AM88" i="23"/>
  <c r="AM79" i="23"/>
  <c r="AM71" i="23"/>
  <c r="AM63" i="23"/>
  <c r="AM55" i="23"/>
  <c r="AM46" i="23"/>
  <c r="AM38" i="23"/>
  <c r="AM32" i="23"/>
  <c r="AM18" i="23"/>
  <c r="AM10" i="23"/>
  <c r="AR90" i="23"/>
  <c r="AS90" i="23" s="1"/>
  <c r="AR81" i="23"/>
  <c r="AS81" i="23" s="1"/>
  <c r="AR73" i="23"/>
  <c r="AS73" i="23" s="1"/>
  <c r="AR65" i="23"/>
  <c r="AS65" i="23" s="1"/>
  <c r="AR57" i="23"/>
  <c r="AS57" i="23" s="1"/>
  <c r="AR49" i="23"/>
  <c r="AS49" i="23" s="1"/>
  <c r="AR40" i="23"/>
  <c r="AS40" i="23" s="1"/>
  <c r="AR34" i="23"/>
  <c r="AS34" i="23" s="1"/>
  <c r="AR26" i="23"/>
  <c r="AS26" i="23" s="1"/>
  <c r="AR20" i="23"/>
  <c r="AS20" i="23" s="1"/>
  <c r="AR12" i="23"/>
  <c r="AS12" i="23" s="1"/>
  <c r="AM87" i="23"/>
  <c r="AM78" i="23"/>
  <c r="AM70" i="23"/>
  <c r="AM62" i="23"/>
  <c r="AM54" i="23"/>
  <c r="AM45" i="23"/>
  <c r="AM31" i="23"/>
  <c r="AM24" i="23"/>
  <c r="AM17" i="23"/>
  <c r="AM9" i="23"/>
  <c r="AM86" i="23"/>
  <c r="AM77" i="23"/>
  <c r="AM69" i="23"/>
  <c r="AM61" i="23"/>
  <c r="AM53" i="23"/>
  <c r="AM44" i="23"/>
  <c r="AM37" i="23"/>
  <c r="AM30" i="23"/>
  <c r="AM23" i="23"/>
  <c r="AM16" i="23"/>
  <c r="AM8" i="23"/>
  <c r="AM85" i="23"/>
  <c r="AM76" i="23"/>
  <c r="AM68" i="23"/>
  <c r="AM60" i="23"/>
  <c r="AM52" i="23"/>
  <c r="AM43" i="23"/>
  <c r="AM36" i="23"/>
  <c r="AM29" i="23"/>
  <c r="AM22" i="23"/>
  <c r="AM15" i="23"/>
  <c r="AM7" i="23"/>
  <c r="AM5" i="23"/>
  <c r="AM84" i="23"/>
  <c r="AM75" i="23"/>
  <c r="AM67" i="23"/>
  <c r="AM59" i="23"/>
  <c r="AM51" i="23"/>
  <c r="AM42" i="23"/>
  <c r="AM28" i="23"/>
  <c r="AM21" i="23"/>
  <c r="AM14" i="23"/>
  <c r="AM6" i="23"/>
  <c r="AS5" i="23"/>
  <c r="AO68" i="23"/>
  <c r="AL68" i="23"/>
  <c r="AN68" i="23"/>
  <c r="AO7" i="23"/>
  <c r="AO8" i="23"/>
  <c r="AO9" i="23"/>
  <c r="AO10" i="23"/>
  <c r="AO11" i="23"/>
  <c r="AO12" i="23"/>
  <c r="AO13" i="23"/>
  <c r="AO14" i="23"/>
  <c r="AO15" i="23"/>
  <c r="AO16" i="23"/>
  <c r="AO17" i="23"/>
  <c r="AO18" i="23"/>
  <c r="AO19" i="23"/>
  <c r="AO20" i="23"/>
  <c r="AO21" i="23"/>
  <c r="AO22" i="23"/>
  <c r="AO23" i="23"/>
  <c r="AO26" i="23"/>
  <c r="AO27" i="23"/>
  <c r="AO28" i="23"/>
  <c r="AO29" i="23"/>
  <c r="AO30" i="23"/>
  <c r="AO31" i="23"/>
  <c r="AO32" i="23"/>
  <c r="AO33" i="23"/>
  <c r="AO34" i="23"/>
  <c r="AO35" i="23"/>
  <c r="AO37" i="23"/>
  <c r="AO40" i="23"/>
  <c r="AO41" i="23"/>
  <c r="AO42" i="23"/>
  <c r="AO43" i="23"/>
  <c r="AO44" i="23"/>
  <c r="AO45" i="23"/>
  <c r="AO46" i="23"/>
  <c r="AO51" i="23"/>
  <c r="AO52" i="23"/>
  <c r="AO53" i="23"/>
  <c r="AO54" i="23"/>
  <c r="AO55" i="23"/>
  <c r="AO56" i="23"/>
  <c r="AO57" i="23"/>
  <c r="AO59" i="23"/>
  <c r="AO60" i="23"/>
  <c r="AO61" i="23"/>
  <c r="AO62" i="23"/>
  <c r="AO63" i="23"/>
  <c r="AO64" i="23"/>
  <c r="AO65" i="23"/>
  <c r="AO66" i="23"/>
  <c r="AO67" i="23"/>
  <c r="AO69" i="23"/>
  <c r="AO70" i="23"/>
  <c r="AO71" i="23"/>
  <c r="AO72" i="23"/>
  <c r="AO73" i="23"/>
  <c r="AO74" i="23"/>
  <c r="AO75" i="23"/>
  <c r="AO76" i="23"/>
  <c r="AO77" i="23"/>
  <c r="AO78" i="23"/>
  <c r="AO79" i="23"/>
  <c r="AO80" i="23"/>
  <c r="AO81" i="23"/>
  <c r="AO82" i="23"/>
  <c r="AO84" i="23"/>
  <c r="AO85" i="23"/>
  <c r="AO86" i="23"/>
  <c r="AO87" i="23"/>
  <c r="AO88" i="23"/>
  <c r="AO89" i="23"/>
  <c r="AO90" i="23"/>
  <c r="AO91" i="23"/>
  <c r="AN6" i="23"/>
  <c r="AN7" i="23"/>
  <c r="AN9" i="23"/>
  <c r="AN11" i="23"/>
  <c r="AN13" i="23"/>
  <c r="AN14" i="23"/>
  <c r="AN15" i="23"/>
  <c r="AN16" i="23"/>
  <c r="AN17" i="23"/>
  <c r="AN18" i="23"/>
  <c r="AN19" i="23"/>
  <c r="AN20" i="23"/>
  <c r="AN21" i="23"/>
  <c r="AN22" i="23"/>
  <c r="AN23" i="23"/>
  <c r="AN24" i="23"/>
  <c r="AN25" i="23"/>
  <c r="AN26" i="23"/>
  <c r="AN27" i="23"/>
  <c r="AN28" i="23"/>
  <c r="AN31" i="23"/>
  <c r="AN35" i="23"/>
  <c r="AN36" i="23"/>
  <c r="AN37" i="23"/>
  <c r="AN38" i="23"/>
  <c r="AN39" i="23"/>
  <c r="AN40" i="23"/>
  <c r="AN41" i="23"/>
  <c r="AN42" i="23"/>
  <c r="AN44" i="23"/>
  <c r="AN45" i="23"/>
  <c r="AN46" i="23"/>
  <c r="AN47" i="23"/>
  <c r="AN49" i="23"/>
  <c r="AN50" i="23"/>
  <c r="AN52" i="23"/>
  <c r="AN53" i="23"/>
  <c r="AN54" i="23"/>
  <c r="AN55" i="23"/>
  <c r="AN56" i="23"/>
  <c r="AN57" i="23"/>
  <c r="AN58" i="23"/>
  <c r="AN59" i="23"/>
  <c r="AN60" i="23"/>
  <c r="AN61" i="23"/>
  <c r="AN62" i="23"/>
  <c r="AN64" i="23"/>
  <c r="AN65" i="23"/>
  <c r="AN66" i="23"/>
  <c r="AN67" i="23"/>
  <c r="AN69" i="23"/>
  <c r="AN70" i="23"/>
  <c r="AN71" i="23"/>
  <c r="AN72" i="23"/>
  <c r="AN73" i="23"/>
  <c r="AN74" i="23"/>
  <c r="AN75" i="23"/>
  <c r="AN76" i="23"/>
  <c r="AN77" i="23"/>
  <c r="AN78" i="23"/>
  <c r="AN79" i="23"/>
  <c r="AN80" i="23"/>
  <c r="AN81" i="23"/>
  <c r="AN82" i="23"/>
  <c r="AN84" i="23"/>
  <c r="AN85" i="23"/>
  <c r="AN86" i="23"/>
  <c r="AN87" i="23"/>
  <c r="AN88" i="23"/>
  <c r="AN89" i="23"/>
  <c r="AN90" i="23"/>
  <c r="AN91" i="23"/>
  <c r="AT92" i="23" l="1"/>
  <c r="AP68" i="23"/>
  <c r="AP78" i="23"/>
  <c r="AR92" i="23"/>
  <c r="AS92" i="23"/>
  <c r="AP85" i="23"/>
  <c r="AP76" i="23"/>
  <c r="AP70" i="23"/>
  <c r="AP81" i="23"/>
  <c r="AP87" i="23"/>
  <c r="AP79" i="23"/>
  <c r="AP71" i="23"/>
  <c r="AP91" i="23"/>
  <c r="AP82" i="23"/>
  <c r="AP74" i="23"/>
  <c r="AP73" i="23"/>
  <c r="AP84" i="23"/>
  <c r="AP80" i="23"/>
  <c r="AP75" i="23"/>
  <c r="AP89" i="23"/>
  <c r="AP72" i="23"/>
  <c r="AP88" i="23"/>
  <c r="AP77" i="23"/>
  <c r="AP90" i="23"/>
  <c r="AP86" i="23"/>
  <c r="AL30" i="23"/>
  <c r="AP65" i="23"/>
  <c r="AP69" i="23"/>
  <c r="AP64" i="23"/>
  <c r="AL8" i="23"/>
  <c r="AP9" i="23"/>
  <c r="AL29" i="23"/>
  <c r="AP44" i="23"/>
  <c r="AP28" i="23"/>
  <c r="AP40" i="23"/>
  <c r="AP19" i="23"/>
  <c r="AP53" i="23"/>
  <c r="AP31" i="23"/>
  <c r="AP62" i="23"/>
  <c r="AP61" i="23"/>
  <c r="AL63" i="23"/>
  <c r="AP66" i="23"/>
  <c r="AN63" i="23"/>
  <c r="AP63" i="23" s="1"/>
  <c r="AP55" i="23"/>
  <c r="AP57" i="23"/>
  <c r="AL58" i="23"/>
  <c r="AP46" i="23"/>
  <c r="AP45" i="23"/>
  <c r="AP42" i="23"/>
  <c r="AL34" i="23"/>
  <c r="AP35" i="23"/>
  <c r="AP37" i="23"/>
  <c r="AP22" i="23"/>
  <c r="AP20" i="23"/>
  <c r="AP27" i="23"/>
  <c r="AP23" i="23"/>
  <c r="AP16" i="23"/>
  <c r="AP18" i="23"/>
  <c r="AP15" i="23"/>
  <c r="AL12" i="23"/>
  <c r="AP11" i="23"/>
  <c r="AL6" i="23"/>
  <c r="AN34" i="23"/>
  <c r="AP34" i="23" s="1"/>
  <c r="AL33" i="23"/>
  <c r="AP26" i="23"/>
  <c r="AP14" i="23"/>
  <c r="AP13" i="23"/>
  <c r="AL10" i="23"/>
  <c r="AP7" i="23"/>
  <c r="AL25" i="23"/>
  <c r="AP54" i="23"/>
  <c r="AP60" i="23"/>
  <c r="AP52" i="23"/>
  <c r="AP67" i="23"/>
  <c r="AP59" i="23"/>
  <c r="AL51" i="23"/>
  <c r="AN51" i="23"/>
  <c r="AP51" i="23" s="1"/>
  <c r="AL57" i="23"/>
  <c r="AO58" i="23"/>
  <c r="AP58" i="23" s="1"/>
  <c r="AL62" i="23"/>
  <c r="AL56" i="23"/>
  <c r="AP56" i="23"/>
  <c r="AP41" i="23"/>
  <c r="AO50" i="23"/>
  <c r="AP50" i="23" s="1"/>
  <c r="AN43" i="23"/>
  <c r="AP43" i="23" s="1"/>
  <c r="AO49" i="23"/>
  <c r="AP49" i="23" s="1"/>
  <c r="AN33" i="23"/>
  <c r="AP33" i="23" s="1"/>
  <c r="AO39" i="23"/>
  <c r="AP39" i="23" s="1"/>
  <c r="AL35" i="23"/>
  <c r="AO38" i="23"/>
  <c r="AP38" i="23" s="1"/>
  <c r="AO36" i="23"/>
  <c r="AP36" i="23" s="1"/>
  <c r="AP21" i="23"/>
  <c r="AL24" i="23"/>
  <c r="AN30" i="23"/>
  <c r="AP30" i="23" s="1"/>
  <c r="AO25" i="23"/>
  <c r="AP25" i="23" s="1"/>
  <c r="AO24" i="23"/>
  <c r="AP24" i="23" s="1"/>
  <c r="AL32" i="23"/>
  <c r="AN32" i="23"/>
  <c r="AP32" i="23" s="1"/>
  <c r="AN29" i="23"/>
  <c r="AP29" i="23" s="1"/>
  <c r="AP17" i="23"/>
  <c r="AL13" i="23"/>
  <c r="AN8" i="23"/>
  <c r="AP8" i="23" s="1"/>
  <c r="AN10" i="23"/>
  <c r="AP10" i="23" s="1"/>
  <c r="AL7" i="23"/>
  <c r="AN12" i="23"/>
  <c r="AP12" i="23" s="1"/>
  <c r="AO6" i="23"/>
  <c r="AP6" i="23" s="1"/>
  <c r="AP5" i="23"/>
  <c r="AL61" i="23"/>
  <c r="AL60" i="23"/>
  <c r="AL66" i="23"/>
  <c r="AL65" i="23"/>
  <c r="AL14" i="23"/>
  <c r="AL5" i="23"/>
  <c r="AL28" i="23"/>
  <c r="AL67" i="23"/>
  <c r="AL23" i="23"/>
  <c r="AL19" i="23"/>
  <c r="AL18" i="23"/>
  <c r="AL55" i="23"/>
  <c r="AL17" i="23"/>
  <c r="AL54" i="23"/>
  <c r="AL11" i="23"/>
  <c r="AL59" i="23"/>
  <c r="AL16" i="23"/>
  <c r="AL53" i="23"/>
  <c r="AL15" i="23"/>
  <c r="AL64" i="23"/>
  <c r="AL52" i="23"/>
  <c r="AL31" i="23"/>
  <c r="AL9" i="23"/>
  <c r="AL22" i="23"/>
  <c r="AL27" i="23"/>
  <c r="AL21" i="23"/>
  <c r="AL26" i="23"/>
  <c r="AL20" i="23"/>
  <c r="AO92" i="23" l="1"/>
  <c r="B17" i="24" s="1"/>
  <c r="B18" i="24" s="1"/>
  <c r="AP92" i="23"/>
  <c r="B7" i="24" s="1"/>
  <c r="B13" i="24" s="1"/>
  <c r="B14" i="24" s="1"/>
  <c r="AN92" i="23"/>
</calcChain>
</file>

<file path=xl/sharedStrings.xml><?xml version="1.0" encoding="utf-8"?>
<sst xmlns="http://schemas.openxmlformats.org/spreadsheetml/2006/main" count="170" uniqueCount="128">
  <si>
    <t>ARUP Production &amp; Wastage</t>
  </si>
  <si>
    <t xml:space="preserve">Summary of Trading </t>
  </si>
  <si>
    <t>August</t>
  </si>
  <si>
    <t>Production Cost Total</t>
  </si>
  <si>
    <t>ARUP</t>
  </si>
  <si>
    <t>Weekly NET Sales</t>
  </si>
  <si>
    <t>Total</t>
  </si>
  <si>
    <t>GP</t>
  </si>
  <si>
    <t>%</t>
  </si>
  <si>
    <t>Wastage</t>
  </si>
  <si>
    <t>% of Sales</t>
  </si>
  <si>
    <t>Items</t>
  </si>
  <si>
    <t>Cost Price</t>
  </si>
  <si>
    <t>Monday</t>
  </si>
  <si>
    <t>Tuesday</t>
  </si>
  <si>
    <t>Wednesday</t>
  </si>
  <si>
    <t>Thursday</t>
  </si>
  <si>
    <t>Friday</t>
  </si>
  <si>
    <t xml:space="preserve">Total </t>
  </si>
  <si>
    <t>Total % Wastage</t>
  </si>
  <si>
    <t xml:space="preserve">Café </t>
  </si>
  <si>
    <t>Honesty Bar</t>
  </si>
  <si>
    <t>Café</t>
  </si>
  <si>
    <t>P</t>
  </si>
  <si>
    <t>W</t>
  </si>
  <si>
    <t>Close</t>
  </si>
  <si>
    <t>Consumed</t>
  </si>
  <si>
    <t>Paid</t>
  </si>
  <si>
    <t>Missing</t>
  </si>
  <si>
    <t>Production cost</t>
  </si>
  <si>
    <t>Wastage Cost</t>
  </si>
  <si>
    <t>Total Cost</t>
  </si>
  <si>
    <t>Miising Cost</t>
  </si>
  <si>
    <t>Breakfast</t>
  </si>
  <si>
    <t>Yogurt</t>
  </si>
  <si>
    <t>Low Fat Pot</t>
  </si>
  <si>
    <t>Bircher Muesli</t>
  </si>
  <si>
    <t>Friut Salad</t>
  </si>
  <si>
    <t>Chia Pot</t>
  </si>
  <si>
    <t>Porridge</t>
  </si>
  <si>
    <t xml:space="preserve">Vegan Porridge </t>
  </si>
  <si>
    <t>Hot Pot</t>
  </si>
  <si>
    <t>Baked Beans</t>
  </si>
  <si>
    <t>Brioche Roll</t>
  </si>
  <si>
    <t>Croissant Veggie</t>
  </si>
  <si>
    <t xml:space="preserve">Croissant </t>
  </si>
  <si>
    <t>Special</t>
  </si>
  <si>
    <t>Pastry Breakfast- Savoury</t>
  </si>
  <si>
    <t>Pastry Breakfast- Sweet</t>
  </si>
  <si>
    <t>Snack</t>
  </si>
  <si>
    <t>Crudites &amp; Hummus</t>
  </si>
  <si>
    <t>Falafel &amp; Hummus</t>
  </si>
  <si>
    <t>Popcorn Chicken</t>
  </si>
  <si>
    <t>Smoked Salmon</t>
  </si>
  <si>
    <t>Prawn Cocktail</t>
  </si>
  <si>
    <t>Pastry - Sausage Roll</t>
  </si>
  <si>
    <t>Pastry Veg Roll/Sav Muffin</t>
  </si>
  <si>
    <t>Pastry - Quiche</t>
  </si>
  <si>
    <t>Pastry - Lunch Savoury Special</t>
  </si>
  <si>
    <t>Salad</t>
  </si>
  <si>
    <t>Weekly Salad</t>
  </si>
  <si>
    <t>Salad 1</t>
  </si>
  <si>
    <t>Salad 2</t>
  </si>
  <si>
    <t>Side Salad</t>
  </si>
  <si>
    <t>Sandwich</t>
  </si>
  <si>
    <t>Sandwich 1 - Veggie</t>
  </si>
  <si>
    <t>Sandwich 2 - Meat</t>
  </si>
  <si>
    <t>Sandwich 3 - Fish</t>
  </si>
  <si>
    <t>Toasted Focaccia</t>
  </si>
  <si>
    <t>Toasted Wrap</t>
  </si>
  <si>
    <t>Pastry - Baguette</t>
  </si>
  <si>
    <t>Pastry - Sourdough</t>
  </si>
  <si>
    <t>Pastry - Bagel</t>
  </si>
  <si>
    <t>Pastry - Special</t>
  </si>
  <si>
    <t>Hot</t>
  </si>
  <si>
    <t>Jacket Potato</t>
  </si>
  <si>
    <t>Tuna, Mayo &amp; Sweetcorn</t>
  </si>
  <si>
    <t>Cheese</t>
  </si>
  <si>
    <t>Substantial Soup</t>
  </si>
  <si>
    <t>Soup</t>
  </si>
  <si>
    <t>Mixed Greens</t>
  </si>
  <si>
    <t>Hot Pot - Meat/Fish</t>
  </si>
  <si>
    <t>Hot Pot - Vegan/Vegeterian</t>
  </si>
  <si>
    <t>Pastries</t>
  </si>
  <si>
    <t>Brownie</t>
  </si>
  <si>
    <t>Flapjack</t>
  </si>
  <si>
    <t>Cookie/Biscuit</t>
  </si>
  <si>
    <t>Under 200 kcal</t>
  </si>
  <si>
    <t>Dessert Pot</t>
  </si>
  <si>
    <t>Small Dessert Pot</t>
  </si>
  <si>
    <t>Pastry 1</t>
  </si>
  <si>
    <t>Pastry 2</t>
  </si>
  <si>
    <t>Cake/Flan/Big Tart</t>
  </si>
  <si>
    <t>Bakery Pastries</t>
  </si>
  <si>
    <t>Almond Croissant</t>
  </si>
  <si>
    <t>Apple Danish</t>
  </si>
  <si>
    <t>Apricot Danish</t>
  </si>
  <si>
    <t>Cherry Danish</t>
  </si>
  <si>
    <t>Plain Croissant</t>
  </si>
  <si>
    <t>Pain Au Raisin</t>
  </si>
  <si>
    <t>Vegan Cinnamon Roll</t>
  </si>
  <si>
    <t>Vegan Pain Aux Chocolate</t>
  </si>
  <si>
    <t>Shot</t>
  </si>
  <si>
    <t>Mejuicer Shots</t>
  </si>
  <si>
    <t xml:space="preserve">Confectionery </t>
  </si>
  <si>
    <t xml:space="preserve">Conf Eat Natural </t>
  </si>
  <si>
    <t>Conf Bounty</t>
  </si>
  <si>
    <t>Conf Kit Kat 4 Finger</t>
  </si>
  <si>
    <t>Conf Kit Kat Chunky Milk</t>
  </si>
  <si>
    <t xml:space="preserve">Conf Kit Kat Hazelnut </t>
  </si>
  <si>
    <t>Conf M&amp;M Peanut</t>
  </si>
  <si>
    <t>Conf Maltesers</t>
  </si>
  <si>
    <t>Conf Mars</t>
  </si>
  <si>
    <t>Conf Rice Cakes</t>
  </si>
  <si>
    <t>Conf Snickers</t>
  </si>
  <si>
    <t>Conf Tonys Chocoloney 35</t>
  </si>
  <si>
    <t>Conf Tonys Chocoloney 47g</t>
  </si>
  <si>
    <t>Conf Twix Bar</t>
  </si>
  <si>
    <t>Crisps Two Farmers</t>
  </si>
  <si>
    <t>Crisps Pop Chips</t>
  </si>
  <si>
    <t>Drinks Coke</t>
  </si>
  <si>
    <t>Drinks Coke Diet</t>
  </si>
  <si>
    <t>Drinks Coke Zero</t>
  </si>
  <si>
    <t>Drinks Dash Water</t>
  </si>
  <si>
    <t>Drinks San Pellegrino</t>
  </si>
  <si>
    <t>Drinks Water</t>
  </si>
  <si>
    <t>Lo Bros - Kambucha</t>
  </si>
  <si>
    <t>Kaytea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</si>
</sst>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hassi S Medium"/>
      <family val="1"/>
    </font>
    <font>
      <sz val="11"/>
      <color theme="1"/>
      <name val="Chassi S Medium"/>
      <family val="1"/>
    </font>
    <font>
      <sz val="11"/>
      <color theme="0"/>
      <name val="Chassi S Medium"/>
      <family val="1"/>
    </font>
    <font>
      <sz val="11"/>
      <color rgb="FFFF4925"/>
      <name val="Chassi S Medium"/>
      <family val="1"/>
    </font>
    <font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E9E3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74999237037263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1">
    <xf numFmtId="0" fontId="0" fillId="0" borderId="0" xfId="0"/>
    <xf numFmtId="0" fontId="0" fillId="0" borderId="0" xfId="0" applyProtection="1">
      <protection locked="0"/>
    </xf>
    <xf numFmtId="164" fontId="0" fillId="0" borderId="0" xfId="2" applyFont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 wrapText="1"/>
      <protection locked="0"/>
    </xf>
    <xf numFmtId="164" fontId="0" fillId="2" borderId="10" xfId="2" applyFont="1" applyFill="1" applyBorder="1" applyAlignment="1" applyProtection="1">
      <alignment horizontal="center"/>
      <protection locked="0"/>
    </xf>
    <xf numFmtId="164" fontId="0" fillId="2" borderId="14" xfId="2" applyFon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 wrapText="1"/>
      <protection locked="0"/>
    </xf>
    <xf numFmtId="0" fontId="0" fillId="5" borderId="26" xfId="0" applyFill="1" applyBorder="1" applyAlignment="1" applyProtection="1">
      <alignment horizontal="center" wrapText="1"/>
      <protection locked="0"/>
    </xf>
    <xf numFmtId="164" fontId="0" fillId="2" borderId="33" xfId="2" applyFont="1" applyFill="1" applyBorder="1" applyAlignment="1" applyProtection="1">
      <alignment horizontal="center"/>
      <protection locked="0"/>
    </xf>
    <xf numFmtId="164" fontId="0" fillId="2" borderId="30" xfId="2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 wrapText="1"/>
      <protection locked="0"/>
    </xf>
    <xf numFmtId="164" fontId="0" fillId="2" borderId="18" xfId="2" applyFont="1" applyFill="1" applyBorder="1" applyAlignment="1" applyProtection="1">
      <alignment horizontal="center"/>
      <protection locked="0"/>
    </xf>
    <xf numFmtId="0" fontId="0" fillId="7" borderId="22" xfId="0" applyFill="1" applyBorder="1" applyAlignment="1" applyProtection="1">
      <alignment horizontal="center" wrapText="1"/>
      <protection locked="0"/>
    </xf>
    <xf numFmtId="164" fontId="0" fillId="2" borderId="23" xfId="2" applyFont="1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 wrapText="1"/>
      <protection locked="0"/>
    </xf>
    <xf numFmtId="0" fontId="0" fillId="7" borderId="26" xfId="0" applyFill="1" applyBorder="1" applyAlignment="1" applyProtection="1">
      <alignment horizontal="center" wrapText="1"/>
      <protection locked="0"/>
    </xf>
    <xf numFmtId="0" fontId="0" fillId="7" borderId="29" xfId="0" applyFill="1" applyBorder="1" applyAlignment="1" applyProtection="1">
      <alignment horizontal="center" wrapText="1"/>
      <protection locked="0"/>
    </xf>
    <xf numFmtId="0" fontId="0" fillId="8" borderId="13" xfId="0" applyFill="1" applyBorder="1" applyAlignment="1" applyProtection="1">
      <alignment horizontal="center" wrapText="1"/>
      <protection locked="0"/>
    </xf>
    <xf numFmtId="0" fontId="0" fillId="8" borderId="1" xfId="0" applyFill="1" applyBorder="1" applyAlignment="1" applyProtection="1">
      <alignment horizontal="center" wrapText="1"/>
      <protection locked="0"/>
    </xf>
    <xf numFmtId="0" fontId="0" fillId="8" borderId="32" xfId="0" applyFill="1" applyBorder="1" applyAlignment="1" applyProtection="1">
      <alignment horizontal="center" wrapText="1"/>
      <protection locked="0"/>
    </xf>
    <xf numFmtId="0" fontId="0" fillId="10" borderId="2" xfId="0" applyFill="1" applyBorder="1" applyAlignment="1" applyProtection="1">
      <alignment horizontal="center" wrapText="1"/>
      <protection locked="0"/>
    </xf>
    <xf numFmtId="0" fontId="0" fillId="10" borderId="26" xfId="0" applyFill="1" applyBorder="1" applyAlignment="1" applyProtection="1">
      <alignment horizontal="center" wrapText="1"/>
      <protection locked="0"/>
    </xf>
    <xf numFmtId="0" fontId="0" fillId="11" borderId="26" xfId="0" applyFill="1" applyBorder="1" applyAlignment="1" applyProtection="1">
      <alignment horizontal="center" wrapText="1"/>
      <protection locked="0"/>
    </xf>
    <xf numFmtId="0" fontId="0" fillId="11" borderId="2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9" fontId="2" fillId="0" borderId="1" xfId="1" applyFont="1" applyBorder="1" applyAlignment="1" applyProtection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9" fontId="2" fillId="0" borderId="32" xfId="1" applyFont="1" applyBorder="1" applyAlignment="1" applyProtection="1">
      <alignment horizontal="center"/>
    </xf>
    <xf numFmtId="9" fontId="2" fillId="0" borderId="13" xfId="1" applyFont="1" applyBorder="1" applyAlignment="1" applyProtection="1">
      <alignment horizontal="center"/>
    </xf>
    <xf numFmtId="164" fontId="3" fillId="0" borderId="26" xfId="0" applyNumberFormat="1" applyFont="1" applyBorder="1"/>
    <xf numFmtId="164" fontId="3" fillId="0" borderId="5" xfId="0" applyNumberFormat="1" applyFont="1" applyBorder="1"/>
    <xf numFmtId="164" fontId="3" fillId="0" borderId="36" xfId="0" applyNumberFormat="1" applyFont="1" applyBorder="1"/>
    <xf numFmtId="0" fontId="5" fillId="0" borderId="0" xfId="0" applyFont="1"/>
    <xf numFmtId="14" fontId="5" fillId="0" borderId="0" xfId="0" applyNumberFormat="1" applyFont="1"/>
    <xf numFmtId="0" fontId="6" fillId="13" borderId="0" xfId="0" applyFont="1" applyFill="1"/>
    <xf numFmtId="0" fontId="7" fillId="14" borderId="0" xfId="0" applyFont="1" applyFill="1"/>
    <xf numFmtId="164" fontId="7" fillId="14" borderId="0" xfId="2" applyFont="1" applyFill="1" applyProtection="1"/>
    <xf numFmtId="9" fontId="7" fillId="14" borderId="0" xfId="1" applyFont="1" applyFill="1" applyProtection="1"/>
    <xf numFmtId="164" fontId="7" fillId="14" borderId="0" xfId="2" applyFont="1" applyFill="1" applyProtection="1">
      <protection locked="0"/>
    </xf>
    <xf numFmtId="9" fontId="2" fillId="0" borderId="1" xfId="1" applyFont="1" applyBorder="1" applyAlignment="1" applyProtection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10" borderId="38" xfId="0" applyFill="1" applyBorder="1" applyAlignment="1" applyProtection="1">
      <alignment horizontal="center" wrapText="1"/>
      <protection locked="0"/>
    </xf>
    <xf numFmtId="0" fontId="0" fillId="10" borderId="29" xfId="0" applyFill="1" applyBorder="1" applyAlignment="1" applyProtection="1">
      <alignment horizontal="center" wrapText="1"/>
      <protection locked="0"/>
    </xf>
    <xf numFmtId="0" fontId="0" fillId="6" borderId="21" xfId="0" applyFill="1" applyBorder="1" applyAlignment="1" applyProtection="1">
      <alignment horizontal="center" wrapText="1"/>
      <protection locked="0"/>
    </xf>
    <xf numFmtId="0" fontId="0" fillId="6" borderId="39" xfId="0" applyFill="1" applyBorder="1" applyAlignment="1" applyProtection="1">
      <alignment horizontal="center" wrapText="1"/>
      <protection locked="0"/>
    </xf>
    <xf numFmtId="0" fontId="0" fillId="5" borderId="22" xfId="0" applyFill="1" applyBorder="1" applyAlignment="1" applyProtection="1">
      <alignment horizontal="center" wrapText="1"/>
      <protection locked="0"/>
    </xf>
    <xf numFmtId="0" fontId="0" fillId="5" borderId="29" xfId="0" applyFill="1" applyBorder="1" applyAlignment="1" applyProtection="1">
      <alignment horizontal="center" wrapText="1"/>
      <protection locked="0"/>
    </xf>
    <xf numFmtId="0" fontId="0" fillId="2" borderId="42" xfId="0" applyFill="1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 wrapText="1"/>
      <protection locked="0"/>
    </xf>
    <xf numFmtId="0" fontId="0" fillId="3" borderId="29" xfId="0" applyFill="1" applyBorder="1" applyAlignment="1" applyProtection="1">
      <alignment horizontal="center" wrapText="1"/>
      <protection locked="0"/>
    </xf>
    <xf numFmtId="0" fontId="0" fillId="11" borderId="9" xfId="0" applyFill="1" applyBorder="1" applyAlignment="1" applyProtection="1">
      <alignment horizontal="center" wrapText="1"/>
      <protection locked="0"/>
    </xf>
    <xf numFmtId="0" fontId="0" fillId="15" borderId="44" xfId="0" applyFill="1" applyBorder="1" applyAlignment="1" applyProtection="1">
      <alignment horizontal="center" vertical="center" textRotation="90"/>
      <protection locked="0"/>
    </xf>
    <xf numFmtId="0" fontId="0" fillId="15" borderId="45" xfId="0" applyFill="1" applyBorder="1" applyAlignment="1" applyProtection="1">
      <alignment horizontal="center" vertical="center" wrapText="1"/>
      <protection locked="0"/>
    </xf>
    <xf numFmtId="164" fontId="0" fillId="2" borderId="18" xfId="2" applyFont="1" applyFill="1" applyBorder="1" applyAlignment="1" applyProtection="1">
      <alignment horizontal="center" vertical="center"/>
      <protection locked="0"/>
    </xf>
    <xf numFmtId="0" fontId="0" fillId="11" borderId="22" xfId="0" applyFill="1" applyBorder="1" applyAlignment="1" applyProtection="1">
      <alignment horizontal="center" wrapText="1"/>
      <protection locked="0"/>
    </xf>
    <xf numFmtId="9" fontId="2" fillId="9" borderId="1" xfId="1" applyFont="1" applyFill="1" applyBorder="1" applyAlignment="1" applyProtection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6" xfId="0" applyFill="1" applyBorder="1" applyAlignment="1" applyProtection="1">
      <alignment horizontal="center"/>
      <protection locked="0"/>
    </xf>
    <xf numFmtId="0" fontId="0" fillId="9" borderId="7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64" fontId="0" fillId="9" borderId="13" xfId="0" applyNumberFormat="1" applyFill="1" applyBorder="1" applyAlignment="1">
      <alignment horizontal="center"/>
    </xf>
    <xf numFmtId="164" fontId="0" fillId="9" borderId="31" xfId="0" applyNumberFormat="1" applyFill="1" applyBorder="1" applyAlignment="1">
      <alignment horizontal="center"/>
    </xf>
    <xf numFmtId="164" fontId="3" fillId="9" borderId="26" xfId="0" applyNumberFormat="1" applyFont="1" applyFill="1" applyBorder="1"/>
    <xf numFmtId="164" fontId="3" fillId="9" borderId="5" xfId="0" applyNumberFormat="1" applyFont="1" applyFill="1" applyBorder="1"/>
    <xf numFmtId="164" fontId="3" fillId="9" borderId="36" xfId="0" applyNumberFormat="1" applyFont="1" applyFill="1" applyBorder="1"/>
    <xf numFmtId="164" fontId="0" fillId="16" borderId="31" xfId="0" applyNumberFormat="1" applyFill="1" applyBorder="1" applyAlignment="1">
      <alignment horizontal="center"/>
    </xf>
    <xf numFmtId="164" fontId="3" fillId="16" borderId="36" xfId="0" applyNumberFormat="1" applyFont="1" applyFill="1" applyBorder="1"/>
    <xf numFmtId="0" fontId="3" fillId="16" borderId="36" xfId="0" applyFont="1" applyFill="1" applyBorder="1" applyAlignment="1" applyProtection="1">
      <alignment horizontal="center"/>
      <protection locked="0"/>
    </xf>
    <xf numFmtId="9" fontId="2" fillId="0" borderId="0" xfId="1" applyFont="1" applyAlignment="1" applyProtection="1">
      <alignment horizontal="center"/>
      <protection locked="0"/>
    </xf>
    <xf numFmtId="0" fontId="0" fillId="9" borderId="13" xfId="0" applyFill="1" applyBorder="1" applyAlignment="1">
      <alignment horizontal="center"/>
    </xf>
    <xf numFmtId="0" fontId="0" fillId="17" borderId="7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9" fontId="2" fillId="17" borderId="1" xfId="1" applyFont="1" applyFill="1" applyBorder="1" applyAlignment="1" applyProtection="1">
      <alignment horizontal="center"/>
    </xf>
    <xf numFmtId="164" fontId="0" fillId="17" borderId="13" xfId="0" applyNumberFormat="1" applyFill="1" applyBorder="1" applyAlignment="1">
      <alignment horizontal="center"/>
    </xf>
    <xf numFmtId="164" fontId="0" fillId="17" borderId="31" xfId="0" applyNumberFormat="1" applyFill="1" applyBorder="1" applyAlignment="1">
      <alignment horizontal="center"/>
    </xf>
    <xf numFmtId="0" fontId="0" fillId="2" borderId="0" xfId="0" applyFill="1" applyProtection="1">
      <protection locked="0"/>
    </xf>
    <xf numFmtId="0" fontId="8" fillId="9" borderId="48" xfId="0" applyFont="1" applyFill="1" applyBorder="1" applyAlignment="1">
      <alignment horizontal="center" vertical="center"/>
    </xf>
    <xf numFmtId="0" fontId="8" fillId="9" borderId="49" xfId="0" applyFont="1" applyFill="1" applyBorder="1" applyAlignment="1">
      <alignment horizontal="center" vertical="center"/>
    </xf>
    <xf numFmtId="0" fontId="8" fillId="9" borderId="52" xfId="0" applyFont="1" applyFill="1" applyBorder="1" applyAlignment="1">
      <alignment horizontal="center" vertical="center"/>
    </xf>
    <xf numFmtId="0" fontId="0" fillId="4" borderId="0" xfId="0" applyFill="1" applyProtection="1">
      <protection locked="0"/>
    </xf>
    <xf numFmtId="0" fontId="8" fillId="9" borderId="50" xfId="0" applyFont="1" applyFill="1" applyBorder="1" applyAlignment="1">
      <alignment horizontal="center" vertical="center"/>
    </xf>
    <xf numFmtId="0" fontId="8" fillId="9" borderId="51" xfId="0" applyFont="1" applyFill="1" applyBorder="1" applyAlignment="1">
      <alignment horizontal="center" vertical="center"/>
    </xf>
    <xf numFmtId="0" fontId="8" fillId="9" borderId="53" xfId="0" applyFont="1" applyFill="1" applyBorder="1" applyAlignment="1">
      <alignment horizontal="center" vertical="center"/>
    </xf>
    <xf numFmtId="0" fontId="0" fillId="0" borderId="35" xfId="0" applyBorder="1" applyAlignment="1" applyProtection="1">
      <alignment horizontal="center"/>
      <protection locked="0"/>
    </xf>
    <xf numFmtId="0" fontId="0" fillId="0" borderId="32" xfId="0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9" fontId="2" fillId="9" borderId="32" xfId="1" applyFont="1" applyFill="1" applyBorder="1" applyAlignment="1" applyProtection="1">
      <alignment horizontal="center"/>
    </xf>
    <xf numFmtId="0" fontId="0" fillId="2" borderId="61" xfId="0" applyFill="1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65" xfId="0" applyBorder="1" applyAlignment="1" applyProtection="1">
      <alignment horizontal="center"/>
      <protection locked="0"/>
    </xf>
    <xf numFmtId="0" fontId="3" fillId="9" borderId="32" xfId="0" applyFont="1" applyFill="1" applyBorder="1" applyAlignment="1" applyProtection="1">
      <alignment horizontal="center"/>
      <protection locked="0"/>
    </xf>
    <xf numFmtId="0" fontId="3" fillId="9" borderId="36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0" fillId="4" borderId="24" xfId="0" applyFill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center"/>
      <protection locked="0"/>
    </xf>
    <xf numFmtId="0" fontId="0" fillId="9" borderId="28" xfId="0" applyFill="1" applyBorder="1" applyAlignment="1" applyProtection="1">
      <alignment horizontal="center"/>
      <protection locked="0"/>
    </xf>
    <xf numFmtId="0" fontId="0" fillId="9" borderId="58" xfId="0" applyFill="1" applyBorder="1" applyAlignment="1" applyProtection="1">
      <alignment horizontal="center"/>
      <protection locked="0"/>
    </xf>
    <xf numFmtId="0" fontId="0" fillId="4" borderId="27" xfId="0" applyFill="1" applyBorder="1" applyAlignment="1" applyProtection="1">
      <alignment horizontal="center"/>
      <protection locked="0"/>
    </xf>
    <xf numFmtId="0" fontId="0" fillId="3" borderId="28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9" borderId="12" xfId="0" applyFill="1" applyBorder="1" applyAlignment="1" applyProtection="1">
      <alignment horizontal="center"/>
      <protection locked="0"/>
    </xf>
    <xf numFmtId="0" fontId="0" fillId="9" borderId="55" xfId="0" applyFill="1" applyBorder="1" applyAlignment="1" applyProtection="1">
      <alignment horizontal="center"/>
      <protection locked="0"/>
    </xf>
    <xf numFmtId="0" fontId="0" fillId="17" borderId="11" xfId="0" applyFill="1" applyBorder="1" applyAlignment="1" applyProtection="1">
      <alignment horizontal="center"/>
      <protection locked="0"/>
    </xf>
    <xf numFmtId="0" fontId="0" fillId="17" borderId="12" xfId="0" applyFill="1" applyBorder="1" applyAlignment="1" applyProtection="1">
      <alignment horizontal="center"/>
      <protection locked="0"/>
    </xf>
    <xf numFmtId="0" fontId="0" fillId="17" borderId="55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9" borderId="19" xfId="0" applyFill="1" applyBorder="1" applyAlignment="1" applyProtection="1">
      <alignment horizontal="center"/>
      <protection locked="0"/>
    </xf>
    <xf numFmtId="0" fontId="0" fillId="9" borderId="20" xfId="0" applyFill="1" applyBorder="1" applyAlignment="1" applyProtection="1">
      <alignment horizontal="center"/>
      <protection locked="0"/>
    </xf>
    <xf numFmtId="0" fontId="0" fillId="9" borderId="56" xfId="0" applyFill="1" applyBorder="1" applyAlignment="1" applyProtection="1">
      <alignment horizontal="center"/>
      <protection locked="0"/>
    </xf>
    <xf numFmtId="0" fontId="0" fillId="5" borderId="25" xfId="0" applyFill="1" applyBorder="1" applyAlignment="1" applyProtection="1">
      <alignment horizontal="center"/>
      <protection locked="0"/>
    </xf>
    <xf numFmtId="0" fontId="0" fillId="9" borderId="24" xfId="0" applyFill="1" applyBorder="1" applyAlignment="1" applyProtection="1">
      <alignment horizontal="center"/>
      <protection locked="0"/>
    </xf>
    <xf numFmtId="0" fontId="0" fillId="9" borderId="25" xfId="0" applyFill="1" applyBorder="1" applyAlignment="1" applyProtection="1">
      <alignment horizontal="center"/>
      <protection locked="0"/>
    </xf>
    <xf numFmtId="0" fontId="0" fillId="9" borderId="54" xfId="0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9" borderId="11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9" borderId="15" xfId="0" applyFill="1" applyBorder="1" applyAlignment="1" applyProtection="1">
      <alignment horizontal="center"/>
      <protection locked="0"/>
    </xf>
    <xf numFmtId="0" fontId="0" fillId="9" borderId="16" xfId="0" applyFill="1" applyBorder="1" applyAlignment="1" applyProtection="1">
      <alignment horizontal="center"/>
      <protection locked="0"/>
    </xf>
    <xf numFmtId="0" fontId="0" fillId="5" borderId="28" xfId="0" applyFill="1" applyBorder="1" applyAlignment="1" applyProtection="1">
      <alignment horizontal="center"/>
      <protection locked="0"/>
    </xf>
    <xf numFmtId="0" fontId="0" fillId="17" borderId="27" xfId="0" applyFill="1" applyBorder="1" applyAlignment="1" applyProtection="1">
      <alignment horizontal="center"/>
      <protection locked="0"/>
    </xf>
    <xf numFmtId="0" fontId="0" fillId="17" borderId="28" xfId="0" applyFill="1" applyBorder="1" applyAlignment="1" applyProtection="1">
      <alignment horizontal="center"/>
      <protection locked="0"/>
    </xf>
    <xf numFmtId="0" fontId="0" fillId="17" borderId="58" xfId="0" applyFill="1" applyBorder="1" applyAlignment="1" applyProtection="1">
      <alignment horizontal="center"/>
      <protection locked="0"/>
    </xf>
    <xf numFmtId="0" fontId="0" fillId="4" borderId="40" xfId="0" applyFill="1" applyBorder="1" applyAlignment="1" applyProtection="1">
      <alignment horizontal="center"/>
      <protection locked="0"/>
    </xf>
    <xf numFmtId="0" fontId="0" fillId="5" borderId="41" xfId="0" applyFill="1" applyBorder="1" applyAlignment="1" applyProtection="1">
      <alignment horizontal="center"/>
      <protection locked="0"/>
    </xf>
    <xf numFmtId="0" fontId="0" fillId="17" borderId="40" xfId="0" applyFill="1" applyBorder="1" applyAlignment="1" applyProtection="1">
      <alignment horizontal="center"/>
      <protection locked="0"/>
    </xf>
    <xf numFmtId="0" fontId="0" fillId="17" borderId="41" xfId="0" applyFill="1" applyBorder="1" applyAlignment="1" applyProtection="1">
      <alignment horizontal="center"/>
      <protection locked="0"/>
    </xf>
    <xf numFmtId="0" fontId="0" fillId="17" borderId="59" xfId="0" applyFill="1" applyBorder="1" applyAlignment="1" applyProtection="1">
      <alignment horizontal="center"/>
      <protection locked="0"/>
    </xf>
    <xf numFmtId="0" fontId="0" fillId="6" borderId="25" xfId="0" applyFill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20" xfId="0" applyFill="1" applyBorder="1" applyAlignment="1" applyProtection="1">
      <alignment horizontal="center"/>
      <protection locked="0"/>
    </xf>
    <xf numFmtId="0" fontId="0" fillId="17" borderId="19" xfId="0" applyFill="1" applyBorder="1" applyAlignment="1" applyProtection="1">
      <alignment horizontal="center"/>
      <protection locked="0"/>
    </xf>
    <xf numFmtId="0" fontId="0" fillId="17" borderId="20" xfId="0" applyFill="1" applyBorder="1" applyAlignment="1" applyProtection="1">
      <alignment horizontal="center"/>
      <protection locked="0"/>
    </xf>
    <xf numFmtId="0" fontId="0" fillId="17" borderId="56" xfId="0" applyFill="1" applyBorder="1" applyAlignment="1" applyProtection="1">
      <alignment horizontal="center"/>
      <protection locked="0"/>
    </xf>
    <xf numFmtId="0" fontId="0" fillId="7" borderId="25" xfId="0" applyFill="1" applyBorder="1" applyAlignment="1" applyProtection="1">
      <alignment horizontal="center"/>
      <protection locked="0"/>
    </xf>
    <xf numFmtId="0" fontId="0" fillId="7" borderId="12" xfId="0" applyFill="1" applyBorder="1" applyAlignment="1" applyProtection="1">
      <alignment horizontal="center"/>
      <protection locked="0"/>
    </xf>
    <xf numFmtId="0" fontId="0" fillId="7" borderId="16" xfId="0" applyFill="1" applyBorder="1" applyAlignment="1" applyProtection="1">
      <alignment horizontal="center"/>
      <protection locked="0"/>
    </xf>
    <xf numFmtId="0" fontId="0" fillId="17" borderId="15" xfId="0" applyFill="1" applyBorder="1" applyAlignment="1" applyProtection="1">
      <alignment horizontal="center"/>
      <protection locked="0"/>
    </xf>
    <xf numFmtId="0" fontId="0" fillId="17" borderId="16" xfId="0" applyFill="1" applyBorder="1" applyAlignment="1" applyProtection="1">
      <alignment horizontal="center"/>
      <protection locked="0"/>
    </xf>
    <xf numFmtId="0" fontId="0" fillId="17" borderId="57" xfId="0" applyFill="1" applyBorder="1" applyAlignment="1" applyProtection="1">
      <alignment horizontal="center"/>
      <protection locked="0"/>
    </xf>
    <xf numFmtId="0" fontId="0" fillId="7" borderId="20" xfId="0" applyFill="1" applyBorder="1" applyAlignment="1" applyProtection="1">
      <alignment horizontal="center"/>
      <protection locked="0"/>
    </xf>
    <xf numFmtId="0" fontId="0" fillId="8" borderId="28" xfId="0" applyFill="1" applyBorder="1" applyAlignment="1" applyProtection="1">
      <alignment horizontal="center"/>
      <protection locked="0"/>
    </xf>
    <xf numFmtId="0" fontId="0" fillId="8" borderId="12" xfId="0" applyFill="1" applyBorder="1" applyAlignment="1" applyProtection="1">
      <alignment horizontal="center"/>
      <protection locked="0"/>
    </xf>
    <xf numFmtId="0" fontId="0" fillId="8" borderId="16" xfId="0" applyFill="1" applyBorder="1" applyAlignment="1" applyProtection="1">
      <alignment horizontal="center"/>
      <protection locked="0"/>
    </xf>
    <xf numFmtId="0" fontId="0" fillId="11" borderId="25" xfId="0" applyFill="1" applyBorder="1" applyAlignment="1" applyProtection="1">
      <alignment horizontal="center"/>
      <protection locked="0"/>
    </xf>
    <xf numFmtId="0" fontId="0" fillId="11" borderId="12" xfId="0" applyFill="1" applyBorder="1" applyAlignment="1" applyProtection="1">
      <alignment horizontal="center"/>
      <protection locked="0"/>
    </xf>
    <xf numFmtId="0" fontId="0" fillId="11" borderId="16" xfId="0" applyFill="1" applyBorder="1" applyAlignment="1" applyProtection="1">
      <alignment horizontal="center"/>
      <protection locked="0"/>
    </xf>
    <xf numFmtId="0" fontId="0" fillId="10" borderId="25" xfId="0" applyFill="1" applyBorder="1" applyAlignment="1" applyProtection="1">
      <alignment horizontal="center"/>
      <protection locked="0"/>
    </xf>
    <xf numFmtId="0" fontId="0" fillId="10" borderId="12" xfId="0" applyFill="1" applyBorder="1" applyAlignment="1" applyProtection="1">
      <alignment horizontal="center"/>
      <protection locked="0"/>
    </xf>
    <xf numFmtId="0" fontId="0" fillId="10" borderId="16" xfId="0" applyFill="1" applyBorder="1" applyAlignment="1" applyProtection="1">
      <alignment horizontal="center"/>
      <protection locked="0"/>
    </xf>
    <xf numFmtId="0" fontId="0" fillId="10" borderId="20" xfId="0" applyFill="1" applyBorder="1" applyAlignment="1" applyProtection="1">
      <alignment horizontal="center"/>
      <protection locked="0"/>
    </xf>
    <xf numFmtId="0" fontId="0" fillId="4" borderId="46" xfId="0" applyFill="1" applyBorder="1" applyAlignment="1" applyProtection="1">
      <alignment horizontal="center" vertical="center"/>
      <protection locked="0"/>
    </xf>
    <xf numFmtId="0" fontId="0" fillId="15" borderId="47" xfId="0" applyFill="1" applyBorder="1" applyAlignment="1" applyProtection="1">
      <alignment horizontal="center" vertical="center"/>
      <protection locked="0"/>
    </xf>
    <xf numFmtId="0" fontId="0" fillId="17" borderId="46" xfId="0" applyFill="1" applyBorder="1" applyAlignment="1" applyProtection="1">
      <alignment horizontal="center" vertical="center"/>
      <protection locked="0"/>
    </xf>
    <xf numFmtId="0" fontId="0" fillId="17" borderId="47" xfId="0" applyFill="1" applyBorder="1" applyAlignment="1" applyProtection="1">
      <alignment horizontal="center" vertical="center"/>
      <protection locked="0"/>
    </xf>
    <xf numFmtId="0" fontId="0" fillId="17" borderId="60" xfId="0" applyFill="1" applyBorder="1" applyAlignment="1" applyProtection="1">
      <alignment horizontal="center" vertical="center"/>
      <protection locked="0"/>
    </xf>
    <xf numFmtId="0" fontId="0" fillId="12" borderId="27" xfId="0" applyFill="1" applyBorder="1" applyAlignment="1" applyProtection="1">
      <alignment horizontal="center"/>
      <protection locked="0"/>
    </xf>
    <xf numFmtId="0" fontId="0" fillId="12" borderId="28" xfId="0" applyFill="1" applyBorder="1" applyAlignment="1" applyProtection="1">
      <alignment horizontal="center"/>
      <protection locked="0"/>
    </xf>
    <xf numFmtId="0" fontId="0" fillId="9" borderId="27" xfId="0" applyFill="1" applyBorder="1" applyAlignment="1" applyProtection="1">
      <alignment horizontal="center"/>
      <protection locked="0"/>
    </xf>
    <xf numFmtId="0" fontId="0" fillId="12" borderId="11" xfId="0" applyFill="1" applyBorder="1" applyAlignment="1" applyProtection="1">
      <alignment horizontal="center"/>
      <protection locked="0"/>
    </xf>
    <xf numFmtId="0" fontId="0" fillId="12" borderId="12" xfId="0" applyFill="1" applyBorder="1" applyAlignment="1" applyProtection="1">
      <alignment horizontal="center"/>
      <protection locked="0"/>
    </xf>
    <xf numFmtId="0" fontId="0" fillId="12" borderId="15" xfId="0" applyFill="1" applyBorder="1" applyAlignment="1" applyProtection="1">
      <alignment horizontal="center"/>
      <protection locked="0"/>
    </xf>
    <xf numFmtId="0" fontId="0" fillId="12" borderId="16" xfId="0" applyFill="1" applyBorder="1" applyAlignment="1" applyProtection="1">
      <alignment horizontal="center"/>
      <protection locked="0"/>
    </xf>
    <xf numFmtId="0" fontId="0" fillId="12" borderId="34" xfId="0" applyFill="1" applyBorder="1" applyAlignment="1" applyProtection="1">
      <alignment horizontal="center"/>
      <protection locked="0"/>
    </xf>
    <xf numFmtId="0" fontId="0" fillId="12" borderId="37" xfId="0" applyFill="1" applyBorder="1" applyAlignment="1" applyProtection="1">
      <alignment horizontal="center"/>
      <protection locked="0"/>
    </xf>
    <xf numFmtId="0" fontId="0" fillId="9" borderId="34" xfId="0" applyFill="1" applyBorder="1" applyAlignment="1" applyProtection="1">
      <alignment horizontal="center"/>
      <protection locked="0"/>
    </xf>
    <xf numFmtId="0" fontId="0" fillId="9" borderId="37" xfId="0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0" fillId="5" borderId="21" xfId="0" applyFill="1" applyBorder="1" applyAlignment="1" applyProtection="1">
      <alignment horizontal="center" vertical="center" textRotation="90"/>
      <protection locked="0"/>
    </xf>
    <xf numFmtId="0" fontId="0" fillId="5" borderId="13" xfId="0" applyFill="1" applyBorder="1" applyAlignment="1" applyProtection="1">
      <alignment horizontal="center" vertical="center" textRotation="90"/>
      <protection locked="0"/>
    </xf>
    <xf numFmtId="0" fontId="0" fillId="5" borderId="17" xfId="0" applyFill="1" applyBorder="1" applyAlignment="1" applyProtection="1">
      <alignment horizontal="center" vertical="center" textRotation="90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 vertical="center" textRotation="90"/>
      <protection locked="0"/>
    </xf>
    <xf numFmtId="0" fontId="0" fillId="3" borderId="13" xfId="0" applyFill="1" applyBorder="1" applyAlignment="1" applyProtection="1">
      <alignment horizontal="center" vertical="center" textRotation="90"/>
      <protection locked="0"/>
    </xf>
    <xf numFmtId="0" fontId="0" fillId="3" borderId="17" xfId="0" applyFill="1" applyBorder="1" applyAlignment="1" applyProtection="1">
      <alignment horizontal="center" vertical="center" textRotation="90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2" xfId="2" applyFont="1" applyBorder="1" applyAlignment="1" applyProtection="1">
      <alignment horizontal="center" vertical="center"/>
      <protection locked="0"/>
    </xf>
    <xf numFmtId="164" fontId="0" fillId="0" borderId="35" xfId="2" applyFont="1" applyBorder="1" applyAlignment="1" applyProtection="1">
      <alignment horizontal="center" vertical="center"/>
      <protection locked="0"/>
    </xf>
    <xf numFmtId="9" fontId="2" fillId="0" borderId="0" xfId="1" applyFont="1" applyAlignment="1" applyProtection="1">
      <alignment horizontal="center"/>
      <protection locked="0"/>
    </xf>
    <xf numFmtId="0" fontId="0" fillId="6" borderId="21" xfId="0" applyFill="1" applyBorder="1" applyAlignment="1" applyProtection="1">
      <alignment horizontal="center" vertical="center" textRotation="90"/>
      <protection locked="0"/>
    </xf>
    <xf numFmtId="0" fontId="0" fillId="6" borderId="13" xfId="0" applyFill="1" applyBorder="1" applyAlignment="1" applyProtection="1">
      <alignment horizontal="center" vertical="center" textRotation="90"/>
      <protection locked="0"/>
    </xf>
    <xf numFmtId="0" fontId="0" fillId="6" borderId="17" xfId="0" applyFill="1" applyBorder="1" applyAlignment="1" applyProtection="1">
      <alignment horizontal="center" vertical="center" textRotation="90"/>
      <protection locked="0"/>
    </xf>
    <xf numFmtId="0" fontId="0" fillId="7" borderId="21" xfId="0" applyFill="1" applyBorder="1" applyAlignment="1" applyProtection="1">
      <alignment horizontal="center" vertical="center" textRotation="90"/>
      <protection locked="0"/>
    </xf>
    <xf numFmtId="0" fontId="0" fillId="7" borderId="13" xfId="0" applyFill="1" applyBorder="1" applyAlignment="1" applyProtection="1">
      <alignment horizontal="center" vertical="center" textRotation="90"/>
      <protection locked="0"/>
    </xf>
    <xf numFmtId="0" fontId="0" fillId="7" borderId="17" xfId="0" applyFill="1" applyBorder="1" applyAlignment="1" applyProtection="1">
      <alignment horizontal="center" vertical="center" textRotation="90"/>
      <protection locked="0"/>
    </xf>
    <xf numFmtId="0" fontId="0" fillId="8" borderId="13" xfId="0" applyFill="1" applyBorder="1" applyAlignment="1" applyProtection="1">
      <alignment horizontal="center" vertical="center" textRotation="90"/>
      <protection locked="0"/>
    </xf>
    <xf numFmtId="0" fontId="0" fillId="11" borderId="21" xfId="0" applyFill="1" applyBorder="1" applyAlignment="1" applyProtection="1">
      <alignment horizontal="center" vertical="center" textRotation="90"/>
      <protection locked="0"/>
    </xf>
    <xf numFmtId="0" fontId="0" fillId="11" borderId="13" xfId="0" applyFill="1" applyBorder="1" applyAlignment="1" applyProtection="1">
      <alignment horizontal="center" vertical="center" textRotation="90"/>
      <protection locked="0"/>
    </xf>
    <xf numFmtId="0" fontId="0" fillId="10" borderId="21" xfId="0" applyFill="1" applyBorder="1" applyAlignment="1" applyProtection="1">
      <alignment horizontal="center" vertical="center" textRotation="90"/>
      <protection locked="0"/>
    </xf>
    <xf numFmtId="0" fontId="0" fillId="10" borderId="13" xfId="0" applyFill="1" applyBorder="1" applyAlignment="1" applyProtection="1">
      <alignment horizontal="center" vertical="center" textRotation="90"/>
      <protection locked="0"/>
    </xf>
    <xf numFmtId="0" fontId="0" fillId="10" borderId="17" xfId="0" applyFill="1" applyBorder="1" applyAlignment="1" applyProtection="1">
      <alignment horizontal="center" vertical="center" textRotation="90"/>
      <protection locked="0"/>
    </xf>
    <xf numFmtId="0" fontId="0" fillId="11" borderId="8" xfId="0" applyFill="1" applyBorder="1" applyAlignment="1" applyProtection="1">
      <alignment horizontal="center" vertical="center" textRotation="90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horizontal="center" vertical="center"/>
      <protection locked="0"/>
    </xf>
    <xf numFmtId="0" fontId="0" fillId="9" borderId="8" xfId="0" applyFill="1" applyBorder="1" applyAlignment="1" applyProtection="1">
      <alignment horizontal="center" vertical="center"/>
      <protection locked="0"/>
    </xf>
    <xf numFmtId="0" fontId="0" fillId="9" borderId="2" xfId="0" applyFill="1" applyBorder="1" applyAlignment="1" applyProtection="1">
      <alignment horizontal="center" vertical="center"/>
      <protection locked="0"/>
    </xf>
    <xf numFmtId="0" fontId="0" fillId="9" borderId="6" xfId="0" applyFill="1" applyBorder="1" applyAlignment="1" applyProtection="1">
      <alignment horizontal="center" vertical="center"/>
      <protection locked="0"/>
    </xf>
    <xf numFmtId="0" fontId="0" fillId="9" borderId="7" xfId="0" applyFill="1" applyBorder="1" applyAlignment="1" applyProtection="1">
      <alignment horizontal="center" vertical="center"/>
      <protection locked="0"/>
    </xf>
    <xf numFmtId="0" fontId="0" fillId="9" borderId="35" xfId="0" applyFill="1" applyBorder="1" applyAlignment="1" applyProtection="1">
      <alignment horizontal="center" vertical="center"/>
      <protection locked="0"/>
    </xf>
    <xf numFmtId="0" fontId="0" fillId="9" borderId="0" xfId="0" applyFill="1" applyAlignment="1" applyProtection="1">
      <alignment horizontal="center" vertical="center"/>
      <protection locked="0"/>
    </xf>
    <xf numFmtId="0" fontId="0" fillId="9" borderId="31" xfId="0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</cellXfs>
  <cellStyles count="3">
    <cellStyle name="Currency" xfId="2" builtinId="4"/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C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DF29F-F807-41F2-AAC6-2C0CB2D634E5}">
  <dimension ref="A1:I18"/>
  <sheetViews>
    <sheetView tabSelected="1" zoomScale="85" zoomScaleNormal="85" workbookViewId="0">
      <selection activeCell="G18" sqref="G18"/>
    </sheetView>
  </sheetViews>
  <sheetFormatPr defaultColWidth="8.5703125" defaultRowHeight="15"/>
  <cols>
    <col min="1" max="1" width="10.5703125" style="36" bestFit="1" customWidth="1"/>
    <col min="2" max="2" width="15.42578125" style="36" bestFit="1" customWidth="1"/>
    <col min="3" max="3" width="9.42578125" style="36" bestFit="1" customWidth="1"/>
    <col min="4" max="4" width="8.5703125" style="36" bestFit="1" customWidth="1"/>
    <col min="5" max="6" width="9.42578125" style="36" bestFit="1" customWidth="1"/>
    <col min="7" max="7" width="8.5703125" style="36" bestFit="1" customWidth="1"/>
    <col min="8" max="8" width="9.42578125" style="36" bestFit="1" customWidth="1"/>
    <col min="9" max="16384" width="8.5703125" style="36"/>
  </cols>
  <sheetData>
    <row r="1" spans="1:9" ht="21.6">
      <c r="A1" s="178" t="s">
        <v>0</v>
      </c>
      <c r="B1" s="178"/>
      <c r="C1" s="178"/>
      <c r="D1" s="178"/>
      <c r="E1" s="178"/>
      <c r="F1" s="178"/>
      <c r="G1" s="178"/>
      <c r="H1" s="178"/>
      <c r="I1" s="178"/>
    </row>
    <row r="2" spans="1:9">
      <c r="A2" s="36" t="s">
        <v>1</v>
      </c>
    </row>
    <row r="3" spans="1:9">
      <c r="A3" s="36" t="s">
        <v>2</v>
      </c>
    </row>
    <row r="4" spans="1:9">
      <c r="A4" s="37">
        <v>45866</v>
      </c>
    </row>
    <row r="6" spans="1:9">
      <c r="A6" s="38" t="s">
        <v>3</v>
      </c>
      <c r="B6" s="38"/>
    </row>
    <row r="7" spans="1:9">
      <c r="A7" s="39" t="s">
        <v>4</v>
      </c>
      <c r="B7" s="40">
        <f>'New 2026'!AP92</f>
        <v>6135.8600000000015</v>
      </c>
    </row>
    <row r="8" spans="1:9" ht="5.85" customHeight="1"/>
    <row r="9" spans="1:9">
      <c r="A9" s="38" t="s">
        <v>5</v>
      </c>
      <c r="B9" s="38"/>
    </row>
    <row r="10" spans="1:9">
      <c r="A10" s="39" t="s">
        <v>6</v>
      </c>
      <c r="B10" s="42">
        <v>8427</v>
      </c>
    </row>
    <row r="12" spans="1:9">
      <c r="A12" s="38" t="s">
        <v>7</v>
      </c>
      <c r="B12" s="38"/>
    </row>
    <row r="13" spans="1:9">
      <c r="A13" s="39" t="s">
        <v>6</v>
      </c>
      <c r="B13" s="40">
        <f>B10-B7</f>
        <v>2291.1399999999985</v>
      </c>
    </row>
    <row r="14" spans="1:9">
      <c r="A14" s="39" t="s">
        <v>8</v>
      </c>
      <c r="B14" s="41">
        <f>B13/B10</f>
        <v>0.2718808591432299</v>
      </c>
    </row>
    <row r="16" spans="1:9">
      <c r="A16" s="38" t="s">
        <v>9</v>
      </c>
      <c r="B16" s="38"/>
    </row>
    <row r="17" spans="1:2">
      <c r="A17" s="39" t="s">
        <v>6</v>
      </c>
      <c r="B17" s="40">
        <f>'New 2026'!AO92</f>
        <v>304.2</v>
      </c>
    </row>
    <row r="18" spans="1:2">
      <c r="A18" s="39" t="s">
        <v>10</v>
      </c>
      <c r="B18" s="41">
        <f>B17/B10</f>
        <v>3.6098255606977568E-2</v>
      </c>
    </row>
  </sheetData>
  <sheetProtection sheet="1" objects="1" scenarios="1"/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E384B-B508-4C66-BBF2-9B21313952D4}">
  <dimension ref="B1:AW93"/>
  <sheetViews>
    <sheetView topLeftCell="C12" zoomScale="70" zoomScaleNormal="70" workbookViewId="0">
      <selection activeCell="U17" sqref="U17"/>
    </sheetView>
  </sheetViews>
  <sheetFormatPr defaultColWidth="29" defaultRowHeight="14.45"/>
  <cols>
    <col min="1" max="1" width="1.5703125" style="1" customWidth="1"/>
    <col min="2" max="2" width="15" style="1" customWidth="1"/>
    <col min="3" max="3" width="29" style="1"/>
    <col min="4" max="4" width="11.42578125" style="2" bestFit="1" customWidth="1"/>
    <col min="5" max="6" width="6.5703125" style="2" customWidth="1"/>
    <col min="7" max="7" width="6.5703125" style="86" customWidth="1"/>
    <col min="8" max="9" width="6.5703125" style="1" customWidth="1"/>
    <col min="10" max="11" width="6.5703125" style="2" customWidth="1"/>
    <col min="12" max="12" width="6.5703125" style="86" customWidth="1"/>
    <col min="13" max="14" width="6.5703125" style="1" customWidth="1"/>
    <col min="15" max="16" width="6.5703125" style="2" customWidth="1"/>
    <col min="17" max="17" width="6.5703125" style="86" customWidth="1"/>
    <col min="18" max="19" width="6.5703125" style="1" customWidth="1"/>
    <col min="20" max="21" width="6.5703125" style="2" customWidth="1"/>
    <col min="22" max="22" width="6.5703125" style="86" customWidth="1"/>
    <col min="23" max="24" width="6.5703125" style="1" customWidth="1"/>
    <col min="25" max="26" width="6.5703125" style="2" customWidth="1"/>
    <col min="27" max="27" width="6.5703125" style="86" customWidth="1"/>
    <col min="28" max="29" width="6.5703125" style="1" customWidth="1"/>
    <col min="30" max="37" width="10" style="1" customWidth="1"/>
    <col min="38" max="39" width="15.5703125" style="1" bestFit="1" customWidth="1"/>
    <col min="40" max="277" width="29" style="1"/>
    <col min="278" max="278" width="1.5703125" style="1" customWidth="1"/>
    <col min="279" max="280" width="29" style="1"/>
    <col min="281" max="281" width="5.42578125" style="1" bestFit="1" customWidth="1"/>
    <col min="282" max="291" width="6.5703125" style="1" customWidth="1"/>
    <col min="292" max="294" width="10" style="1" customWidth="1"/>
    <col min="295" max="533" width="29" style="1"/>
    <col min="534" max="534" width="1.5703125" style="1" customWidth="1"/>
    <col min="535" max="536" width="29" style="1"/>
    <col min="537" max="537" width="5.42578125" style="1" bestFit="1" customWidth="1"/>
    <col min="538" max="547" width="6.5703125" style="1" customWidth="1"/>
    <col min="548" max="550" width="10" style="1" customWidth="1"/>
    <col min="551" max="789" width="29" style="1"/>
    <col min="790" max="790" width="1.5703125" style="1" customWidth="1"/>
    <col min="791" max="792" width="29" style="1"/>
    <col min="793" max="793" width="5.42578125" style="1" bestFit="1" customWidth="1"/>
    <col min="794" max="803" width="6.5703125" style="1" customWidth="1"/>
    <col min="804" max="806" width="10" style="1" customWidth="1"/>
    <col min="807" max="1045" width="29" style="1"/>
    <col min="1046" max="1046" width="1.5703125" style="1" customWidth="1"/>
    <col min="1047" max="1048" width="29" style="1"/>
    <col min="1049" max="1049" width="5.42578125" style="1" bestFit="1" customWidth="1"/>
    <col min="1050" max="1059" width="6.5703125" style="1" customWidth="1"/>
    <col min="1060" max="1062" width="10" style="1" customWidth="1"/>
    <col min="1063" max="1301" width="29" style="1"/>
    <col min="1302" max="1302" width="1.5703125" style="1" customWidth="1"/>
    <col min="1303" max="1304" width="29" style="1"/>
    <col min="1305" max="1305" width="5.42578125" style="1" bestFit="1" customWidth="1"/>
    <col min="1306" max="1315" width="6.5703125" style="1" customWidth="1"/>
    <col min="1316" max="1318" width="10" style="1" customWidth="1"/>
    <col min="1319" max="1557" width="29" style="1"/>
    <col min="1558" max="1558" width="1.5703125" style="1" customWidth="1"/>
    <col min="1559" max="1560" width="29" style="1"/>
    <col min="1561" max="1561" width="5.42578125" style="1" bestFit="1" customWidth="1"/>
    <col min="1562" max="1571" width="6.5703125" style="1" customWidth="1"/>
    <col min="1572" max="1574" width="10" style="1" customWidth="1"/>
    <col min="1575" max="1813" width="29" style="1"/>
    <col min="1814" max="1814" width="1.5703125" style="1" customWidth="1"/>
    <col min="1815" max="1816" width="29" style="1"/>
    <col min="1817" max="1817" width="5.42578125" style="1" bestFit="1" customWidth="1"/>
    <col min="1818" max="1827" width="6.5703125" style="1" customWidth="1"/>
    <col min="1828" max="1830" width="10" style="1" customWidth="1"/>
    <col min="1831" max="2069" width="29" style="1"/>
    <col min="2070" max="2070" width="1.5703125" style="1" customWidth="1"/>
    <col min="2071" max="2072" width="29" style="1"/>
    <col min="2073" max="2073" width="5.42578125" style="1" bestFit="1" customWidth="1"/>
    <col min="2074" max="2083" width="6.5703125" style="1" customWidth="1"/>
    <col min="2084" max="2086" width="10" style="1" customWidth="1"/>
    <col min="2087" max="2325" width="29" style="1"/>
    <col min="2326" max="2326" width="1.5703125" style="1" customWidth="1"/>
    <col min="2327" max="2328" width="29" style="1"/>
    <col min="2329" max="2329" width="5.42578125" style="1" bestFit="1" customWidth="1"/>
    <col min="2330" max="2339" width="6.5703125" style="1" customWidth="1"/>
    <col min="2340" max="2342" width="10" style="1" customWidth="1"/>
    <col min="2343" max="2581" width="29" style="1"/>
    <col min="2582" max="2582" width="1.5703125" style="1" customWidth="1"/>
    <col min="2583" max="2584" width="29" style="1"/>
    <col min="2585" max="2585" width="5.42578125" style="1" bestFit="1" customWidth="1"/>
    <col min="2586" max="2595" width="6.5703125" style="1" customWidth="1"/>
    <col min="2596" max="2598" width="10" style="1" customWidth="1"/>
    <col min="2599" max="2837" width="29" style="1"/>
    <col min="2838" max="2838" width="1.5703125" style="1" customWidth="1"/>
    <col min="2839" max="2840" width="29" style="1"/>
    <col min="2841" max="2841" width="5.42578125" style="1" bestFit="1" customWidth="1"/>
    <col min="2842" max="2851" width="6.5703125" style="1" customWidth="1"/>
    <col min="2852" max="2854" width="10" style="1" customWidth="1"/>
    <col min="2855" max="3093" width="29" style="1"/>
    <col min="3094" max="3094" width="1.5703125" style="1" customWidth="1"/>
    <col min="3095" max="3096" width="29" style="1"/>
    <col min="3097" max="3097" width="5.42578125" style="1" bestFit="1" customWidth="1"/>
    <col min="3098" max="3107" width="6.5703125" style="1" customWidth="1"/>
    <col min="3108" max="3110" width="10" style="1" customWidth="1"/>
    <col min="3111" max="3349" width="29" style="1"/>
    <col min="3350" max="3350" width="1.5703125" style="1" customWidth="1"/>
    <col min="3351" max="3352" width="29" style="1"/>
    <col min="3353" max="3353" width="5.42578125" style="1" bestFit="1" customWidth="1"/>
    <col min="3354" max="3363" width="6.5703125" style="1" customWidth="1"/>
    <col min="3364" max="3366" width="10" style="1" customWidth="1"/>
    <col min="3367" max="3605" width="29" style="1"/>
    <col min="3606" max="3606" width="1.5703125" style="1" customWidth="1"/>
    <col min="3607" max="3608" width="29" style="1"/>
    <col min="3609" max="3609" width="5.42578125" style="1" bestFit="1" customWidth="1"/>
    <col min="3610" max="3619" width="6.5703125" style="1" customWidth="1"/>
    <col min="3620" max="3622" width="10" style="1" customWidth="1"/>
    <col min="3623" max="3861" width="29" style="1"/>
    <col min="3862" max="3862" width="1.5703125" style="1" customWidth="1"/>
    <col min="3863" max="3864" width="29" style="1"/>
    <col min="3865" max="3865" width="5.42578125" style="1" bestFit="1" customWidth="1"/>
    <col min="3866" max="3875" width="6.5703125" style="1" customWidth="1"/>
    <col min="3876" max="3878" width="10" style="1" customWidth="1"/>
    <col min="3879" max="4117" width="29" style="1"/>
    <col min="4118" max="4118" width="1.5703125" style="1" customWidth="1"/>
    <col min="4119" max="4120" width="29" style="1"/>
    <col min="4121" max="4121" width="5.42578125" style="1" bestFit="1" customWidth="1"/>
    <col min="4122" max="4131" width="6.5703125" style="1" customWidth="1"/>
    <col min="4132" max="4134" width="10" style="1" customWidth="1"/>
    <col min="4135" max="4373" width="29" style="1"/>
    <col min="4374" max="4374" width="1.5703125" style="1" customWidth="1"/>
    <col min="4375" max="4376" width="29" style="1"/>
    <col min="4377" max="4377" width="5.42578125" style="1" bestFit="1" customWidth="1"/>
    <col min="4378" max="4387" width="6.5703125" style="1" customWidth="1"/>
    <col min="4388" max="4390" width="10" style="1" customWidth="1"/>
    <col min="4391" max="4629" width="29" style="1"/>
    <col min="4630" max="4630" width="1.5703125" style="1" customWidth="1"/>
    <col min="4631" max="4632" width="29" style="1"/>
    <col min="4633" max="4633" width="5.42578125" style="1" bestFit="1" customWidth="1"/>
    <col min="4634" max="4643" width="6.5703125" style="1" customWidth="1"/>
    <col min="4644" max="4646" width="10" style="1" customWidth="1"/>
    <col min="4647" max="4885" width="29" style="1"/>
    <col min="4886" max="4886" width="1.5703125" style="1" customWidth="1"/>
    <col min="4887" max="4888" width="29" style="1"/>
    <col min="4889" max="4889" width="5.42578125" style="1" bestFit="1" customWidth="1"/>
    <col min="4890" max="4899" width="6.5703125" style="1" customWidth="1"/>
    <col min="4900" max="4902" width="10" style="1" customWidth="1"/>
    <col min="4903" max="5141" width="29" style="1"/>
    <col min="5142" max="5142" width="1.5703125" style="1" customWidth="1"/>
    <col min="5143" max="5144" width="29" style="1"/>
    <col min="5145" max="5145" width="5.42578125" style="1" bestFit="1" customWidth="1"/>
    <col min="5146" max="5155" width="6.5703125" style="1" customWidth="1"/>
    <col min="5156" max="5158" width="10" style="1" customWidth="1"/>
    <col min="5159" max="5397" width="29" style="1"/>
    <col min="5398" max="5398" width="1.5703125" style="1" customWidth="1"/>
    <col min="5399" max="5400" width="29" style="1"/>
    <col min="5401" max="5401" width="5.42578125" style="1" bestFit="1" customWidth="1"/>
    <col min="5402" max="5411" width="6.5703125" style="1" customWidth="1"/>
    <col min="5412" max="5414" width="10" style="1" customWidth="1"/>
    <col min="5415" max="5653" width="29" style="1"/>
    <col min="5654" max="5654" width="1.5703125" style="1" customWidth="1"/>
    <col min="5655" max="5656" width="29" style="1"/>
    <col min="5657" max="5657" width="5.42578125" style="1" bestFit="1" customWidth="1"/>
    <col min="5658" max="5667" width="6.5703125" style="1" customWidth="1"/>
    <col min="5668" max="5670" width="10" style="1" customWidth="1"/>
    <col min="5671" max="5909" width="29" style="1"/>
    <col min="5910" max="5910" width="1.5703125" style="1" customWidth="1"/>
    <col min="5911" max="5912" width="29" style="1"/>
    <col min="5913" max="5913" width="5.42578125" style="1" bestFit="1" customWidth="1"/>
    <col min="5914" max="5923" width="6.5703125" style="1" customWidth="1"/>
    <col min="5924" max="5926" width="10" style="1" customWidth="1"/>
    <col min="5927" max="6165" width="29" style="1"/>
    <col min="6166" max="6166" width="1.5703125" style="1" customWidth="1"/>
    <col min="6167" max="6168" width="29" style="1"/>
    <col min="6169" max="6169" width="5.42578125" style="1" bestFit="1" customWidth="1"/>
    <col min="6170" max="6179" width="6.5703125" style="1" customWidth="1"/>
    <col min="6180" max="6182" width="10" style="1" customWidth="1"/>
    <col min="6183" max="6421" width="29" style="1"/>
    <col min="6422" max="6422" width="1.5703125" style="1" customWidth="1"/>
    <col min="6423" max="6424" width="29" style="1"/>
    <col min="6425" max="6425" width="5.42578125" style="1" bestFit="1" customWidth="1"/>
    <col min="6426" max="6435" width="6.5703125" style="1" customWidth="1"/>
    <col min="6436" max="6438" width="10" style="1" customWidth="1"/>
    <col min="6439" max="6677" width="29" style="1"/>
    <col min="6678" max="6678" width="1.5703125" style="1" customWidth="1"/>
    <col min="6679" max="6680" width="29" style="1"/>
    <col min="6681" max="6681" width="5.42578125" style="1" bestFit="1" customWidth="1"/>
    <col min="6682" max="6691" width="6.5703125" style="1" customWidth="1"/>
    <col min="6692" max="6694" width="10" style="1" customWidth="1"/>
    <col min="6695" max="6933" width="29" style="1"/>
    <col min="6934" max="6934" width="1.5703125" style="1" customWidth="1"/>
    <col min="6935" max="6936" width="29" style="1"/>
    <col min="6937" max="6937" width="5.42578125" style="1" bestFit="1" customWidth="1"/>
    <col min="6938" max="6947" width="6.5703125" style="1" customWidth="1"/>
    <col min="6948" max="6950" width="10" style="1" customWidth="1"/>
    <col min="6951" max="7189" width="29" style="1"/>
    <col min="7190" max="7190" width="1.5703125" style="1" customWidth="1"/>
    <col min="7191" max="7192" width="29" style="1"/>
    <col min="7193" max="7193" width="5.42578125" style="1" bestFit="1" customWidth="1"/>
    <col min="7194" max="7203" width="6.5703125" style="1" customWidth="1"/>
    <col min="7204" max="7206" width="10" style="1" customWidth="1"/>
    <col min="7207" max="7445" width="29" style="1"/>
    <col min="7446" max="7446" width="1.5703125" style="1" customWidth="1"/>
    <col min="7447" max="7448" width="29" style="1"/>
    <col min="7449" max="7449" width="5.42578125" style="1" bestFit="1" customWidth="1"/>
    <col min="7450" max="7459" width="6.5703125" style="1" customWidth="1"/>
    <col min="7460" max="7462" width="10" style="1" customWidth="1"/>
    <col min="7463" max="7701" width="29" style="1"/>
    <col min="7702" max="7702" width="1.5703125" style="1" customWidth="1"/>
    <col min="7703" max="7704" width="29" style="1"/>
    <col min="7705" max="7705" width="5.42578125" style="1" bestFit="1" customWidth="1"/>
    <col min="7706" max="7715" width="6.5703125" style="1" customWidth="1"/>
    <col min="7716" max="7718" width="10" style="1" customWidth="1"/>
    <col min="7719" max="7957" width="29" style="1"/>
    <col min="7958" max="7958" width="1.5703125" style="1" customWidth="1"/>
    <col min="7959" max="7960" width="29" style="1"/>
    <col min="7961" max="7961" width="5.42578125" style="1" bestFit="1" customWidth="1"/>
    <col min="7962" max="7971" width="6.5703125" style="1" customWidth="1"/>
    <col min="7972" max="7974" width="10" style="1" customWidth="1"/>
    <col min="7975" max="8213" width="29" style="1"/>
    <col min="8214" max="8214" width="1.5703125" style="1" customWidth="1"/>
    <col min="8215" max="8216" width="29" style="1"/>
    <col min="8217" max="8217" width="5.42578125" style="1" bestFit="1" customWidth="1"/>
    <col min="8218" max="8227" width="6.5703125" style="1" customWidth="1"/>
    <col min="8228" max="8230" width="10" style="1" customWidth="1"/>
    <col min="8231" max="8469" width="29" style="1"/>
    <col min="8470" max="8470" width="1.5703125" style="1" customWidth="1"/>
    <col min="8471" max="8472" width="29" style="1"/>
    <col min="8473" max="8473" width="5.42578125" style="1" bestFit="1" customWidth="1"/>
    <col min="8474" max="8483" width="6.5703125" style="1" customWidth="1"/>
    <col min="8484" max="8486" width="10" style="1" customWidth="1"/>
    <col min="8487" max="8725" width="29" style="1"/>
    <col min="8726" max="8726" width="1.5703125" style="1" customWidth="1"/>
    <col min="8727" max="8728" width="29" style="1"/>
    <col min="8729" max="8729" width="5.42578125" style="1" bestFit="1" customWidth="1"/>
    <col min="8730" max="8739" width="6.5703125" style="1" customWidth="1"/>
    <col min="8740" max="8742" width="10" style="1" customWidth="1"/>
    <col min="8743" max="8981" width="29" style="1"/>
    <col min="8982" max="8982" width="1.5703125" style="1" customWidth="1"/>
    <col min="8983" max="8984" width="29" style="1"/>
    <col min="8985" max="8985" width="5.42578125" style="1" bestFit="1" customWidth="1"/>
    <col min="8986" max="8995" width="6.5703125" style="1" customWidth="1"/>
    <col min="8996" max="8998" width="10" style="1" customWidth="1"/>
    <col min="8999" max="9237" width="29" style="1"/>
    <col min="9238" max="9238" width="1.5703125" style="1" customWidth="1"/>
    <col min="9239" max="9240" width="29" style="1"/>
    <col min="9241" max="9241" width="5.42578125" style="1" bestFit="1" customWidth="1"/>
    <col min="9242" max="9251" width="6.5703125" style="1" customWidth="1"/>
    <col min="9252" max="9254" width="10" style="1" customWidth="1"/>
    <col min="9255" max="9493" width="29" style="1"/>
    <col min="9494" max="9494" width="1.5703125" style="1" customWidth="1"/>
    <col min="9495" max="9496" width="29" style="1"/>
    <col min="9497" max="9497" width="5.42578125" style="1" bestFit="1" customWidth="1"/>
    <col min="9498" max="9507" width="6.5703125" style="1" customWidth="1"/>
    <col min="9508" max="9510" width="10" style="1" customWidth="1"/>
    <col min="9511" max="9749" width="29" style="1"/>
    <col min="9750" max="9750" width="1.5703125" style="1" customWidth="1"/>
    <col min="9751" max="9752" width="29" style="1"/>
    <col min="9753" max="9753" width="5.42578125" style="1" bestFit="1" customWidth="1"/>
    <col min="9754" max="9763" width="6.5703125" style="1" customWidth="1"/>
    <col min="9764" max="9766" width="10" style="1" customWidth="1"/>
    <col min="9767" max="10005" width="29" style="1"/>
    <col min="10006" max="10006" width="1.5703125" style="1" customWidth="1"/>
    <col min="10007" max="10008" width="29" style="1"/>
    <col min="10009" max="10009" width="5.42578125" style="1" bestFit="1" customWidth="1"/>
    <col min="10010" max="10019" width="6.5703125" style="1" customWidth="1"/>
    <col min="10020" max="10022" width="10" style="1" customWidth="1"/>
    <col min="10023" max="10261" width="29" style="1"/>
    <col min="10262" max="10262" width="1.5703125" style="1" customWidth="1"/>
    <col min="10263" max="10264" width="29" style="1"/>
    <col min="10265" max="10265" width="5.42578125" style="1" bestFit="1" customWidth="1"/>
    <col min="10266" max="10275" width="6.5703125" style="1" customWidth="1"/>
    <col min="10276" max="10278" width="10" style="1" customWidth="1"/>
    <col min="10279" max="10517" width="29" style="1"/>
    <col min="10518" max="10518" width="1.5703125" style="1" customWidth="1"/>
    <col min="10519" max="10520" width="29" style="1"/>
    <col min="10521" max="10521" width="5.42578125" style="1" bestFit="1" customWidth="1"/>
    <col min="10522" max="10531" width="6.5703125" style="1" customWidth="1"/>
    <col min="10532" max="10534" width="10" style="1" customWidth="1"/>
    <col min="10535" max="10773" width="29" style="1"/>
    <col min="10774" max="10774" width="1.5703125" style="1" customWidth="1"/>
    <col min="10775" max="10776" width="29" style="1"/>
    <col min="10777" max="10777" width="5.42578125" style="1" bestFit="1" customWidth="1"/>
    <col min="10778" max="10787" width="6.5703125" style="1" customWidth="1"/>
    <col min="10788" max="10790" width="10" style="1" customWidth="1"/>
    <col min="10791" max="11029" width="29" style="1"/>
    <col min="11030" max="11030" width="1.5703125" style="1" customWidth="1"/>
    <col min="11031" max="11032" width="29" style="1"/>
    <col min="11033" max="11033" width="5.42578125" style="1" bestFit="1" customWidth="1"/>
    <col min="11034" max="11043" width="6.5703125" style="1" customWidth="1"/>
    <col min="11044" max="11046" width="10" style="1" customWidth="1"/>
    <col min="11047" max="11285" width="29" style="1"/>
    <col min="11286" max="11286" width="1.5703125" style="1" customWidth="1"/>
    <col min="11287" max="11288" width="29" style="1"/>
    <col min="11289" max="11289" width="5.42578125" style="1" bestFit="1" customWidth="1"/>
    <col min="11290" max="11299" width="6.5703125" style="1" customWidth="1"/>
    <col min="11300" max="11302" width="10" style="1" customWidth="1"/>
    <col min="11303" max="11541" width="29" style="1"/>
    <col min="11542" max="11542" width="1.5703125" style="1" customWidth="1"/>
    <col min="11543" max="11544" width="29" style="1"/>
    <col min="11545" max="11545" width="5.42578125" style="1" bestFit="1" customWidth="1"/>
    <col min="11546" max="11555" width="6.5703125" style="1" customWidth="1"/>
    <col min="11556" max="11558" width="10" style="1" customWidth="1"/>
    <col min="11559" max="11797" width="29" style="1"/>
    <col min="11798" max="11798" width="1.5703125" style="1" customWidth="1"/>
    <col min="11799" max="11800" width="29" style="1"/>
    <col min="11801" max="11801" width="5.42578125" style="1" bestFit="1" customWidth="1"/>
    <col min="11802" max="11811" width="6.5703125" style="1" customWidth="1"/>
    <col min="11812" max="11814" width="10" style="1" customWidth="1"/>
    <col min="11815" max="12053" width="29" style="1"/>
    <col min="12054" max="12054" width="1.5703125" style="1" customWidth="1"/>
    <col min="12055" max="12056" width="29" style="1"/>
    <col min="12057" max="12057" width="5.42578125" style="1" bestFit="1" customWidth="1"/>
    <col min="12058" max="12067" width="6.5703125" style="1" customWidth="1"/>
    <col min="12068" max="12070" width="10" style="1" customWidth="1"/>
    <col min="12071" max="12309" width="29" style="1"/>
    <col min="12310" max="12310" width="1.5703125" style="1" customWidth="1"/>
    <col min="12311" max="12312" width="29" style="1"/>
    <col min="12313" max="12313" width="5.42578125" style="1" bestFit="1" customWidth="1"/>
    <col min="12314" max="12323" width="6.5703125" style="1" customWidth="1"/>
    <col min="12324" max="12326" width="10" style="1" customWidth="1"/>
    <col min="12327" max="12565" width="29" style="1"/>
    <col min="12566" max="12566" width="1.5703125" style="1" customWidth="1"/>
    <col min="12567" max="12568" width="29" style="1"/>
    <col min="12569" max="12569" width="5.42578125" style="1" bestFit="1" customWidth="1"/>
    <col min="12570" max="12579" width="6.5703125" style="1" customWidth="1"/>
    <col min="12580" max="12582" width="10" style="1" customWidth="1"/>
    <col min="12583" max="12821" width="29" style="1"/>
    <col min="12822" max="12822" width="1.5703125" style="1" customWidth="1"/>
    <col min="12823" max="12824" width="29" style="1"/>
    <col min="12825" max="12825" width="5.42578125" style="1" bestFit="1" customWidth="1"/>
    <col min="12826" max="12835" width="6.5703125" style="1" customWidth="1"/>
    <col min="12836" max="12838" width="10" style="1" customWidth="1"/>
    <col min="12839" max="13077" width="29" style="1"/>
    <col min="13078" max="13078" width="1.5703125" style="1" customWidth="1"/>
    <col min="13079" max="13080" width="29" style="1"/>
    <col min="13081" max="13081" width="5.42578125" style="1" bestFit="1" customWidth="1"/>
    <col min="13082" max="13091" width="6.5703125" style="1" customWidth="1"/>
    <col min="13092" max="13094" width="10" style="1" customWidth="1"/>
    <col min="13095" max="13333" width="29" style="1"/>
    <col min="13334" max="13334" width="1.5703125" style="1" customWidth="1"/>
    <col min="13335" max="13336" width="29" style="1"/>
    <col min="13337" max="13337" width="5.42578125" style="1" bestFit="1" customWidth="1"/>
    <col min="13338" max="13347" width="6.5703125" style="1" customWidth="1"/>
    <col min="13348" max="13350" width="10" style="1" customWidth="1"/>
    <col min="13351" max="13589" width="29" style="1"/>
    <col min="13590" max="13590" width="1.5703125" style="1" customWidth="1"/>
    <col min="13591" max="13592" width="29" style="1"/>
    <col min="13593" max="13593" width="5.42578125" style="1" bestFit="1" customWidth="1"/>
    <col min="13594" max="13603" width="6.5703125" style="1" customWidth="1"/>
    <col min="13604" max="13606" width="10" style="1" customWidth="1"/>
    <col min="13607" max="13845" width="29" style="1"/>
    <col min="13846" max="13846" width="1.5703125" style="1" customWidth="1"/>
    <col min="13847" max="13848" width="29" style="1"/>
    <col min="13849" max="13849" width="5.42578125" style="1" bestFit="1" customWidth="1"/>
    <col min="13850" max="13859" width="6.5703125" style="1" customWidth="1"/>
    <col min="13860" max="13862" width="10" style="1" customWidth="1"/>
    <col min="13863" max="14101" width="29" style="1"/>
    <col min="14102" max="14102" width="1.5703125" style="1" customWidth="1"/>
    <col min="14103" max="14104" width="29" style="1"/>
    <col min="14105" max="14105" width="5.42578125" style="1" bestFit="1" customWidth="1"/>
    <col min="14106" max="14115" width="6.5703125" style="1" customWidth="1"/>
    <col min="14116" max="14118" width="10" style="1" customWidth="1"/>
    <col min="14119" max="14357" width="29" style="1"/>
    <col min="14358" max="14358" width="1.5703125" style="1" customWidth="1"/>
    <col min="14359" max="14360" width="29" style="1"/>
    <col min="14361" max="14361" width="5.42578125" style="1" bestFit="1" customWidth="1"/>
    <col min="14362" max="14371" width="6.5703125" style="1" customWidth="1"/>
    <col min="14372" max="14374" width="10" style="1" customWidth="1"/>
    <col min="14375" max="14613" width="29" style="1"/>
    <col min="14614" max="14614" width="1.5703125" style="1" customWidth="1"/>
    <col min="14615" max="14616" width="29" style="1"/>
    <col min="14617" max="14617" width="5.42578125" style="1" bestFit="1" customWidth="1"/>
    <col min="14618" max="14627" width="6.5703125" style="1" customWidth="1"/>
    <col min="14628" max="14630" width="10" style="1" customWidth="1"/>
    <col min="14631" max="14869" width="29" style="1"/>
    <col min="14870" max="14870" width="1.5703125" style="1" customWidth="1"/>
    <col min="14871" max="14872" width="29" style="1"/>
    <col min="14873" max="14873" width="5.42578125" style="1" bestFit="1" customWidth="1"/>
    <col min="14874" max="14883" width="6.5703125" style="1" customWidth="1"/>
    <col min="14884" max="14886" width="10" style="1" customWidth="1"/>
    <col min="14887" max="15125" width="29" style="1"/>
    <col min="15126" max="15126" width="1.5703125" style="1" customWidth="1"/>
    <col min="15127" max="15128" width="29" style="1"/>
    <col min="15129" max="15129" width="5.42578125" style="1" bestFit="1" customWidth="1"/>
    <col min="15130" max="15139" width="6.5703125" style="1" customWidth="1"/>
    <col min="15140" max="15142" width="10" style="1" customWidth="1"/>
    <col min="15143" max="15381" width="29" style="1"/>
    <col min="15382" max="15382" width="1.5703125" style="1" customWidth="1"/>
    <col min="15383" max="15384" width="29" style="1"/>
    <col min="15385" max="15385" width="5.42578125" style="1" bestFit="1" customWidth="1"/>
    <col min="15386" max="15395" width="6.5703125" style="1" customWidth="1"/>
    <col min="15396" max="15398" width="10" style="1" customWidth="1"/>
    <col min="15399" max="15637" width="29" style="1"/>
    <col min="15638" max="15638" width="1.5703125" style="1" customWidth="1"/>
    <col min="15639" max="15640" width="29" style="1"/>
    <col min="15641" max="15641" width="5.42578125" style="1" bestFit="1" customWidth="1"/>
    <col min="15642" max="15651" width="6.5703125" style="1" customWidth="1"/>
    <col min="15652" max="15654" width="10" style="1" customWidth="1"/>
    <col min="15655" max="15893" width="29" style="1"/>
    <col min="15894" max="15894" width="1.5703125" style="1" customWidth="1"/>
    <col min="15895" max="15896" width="29" style="1"/>
    <col min="15897" max="15897" width="5.42578125" style="1" bestFit="1" customWidth="1"/>
    <col min="15898" max="15907" width="6.5703125" style="1" customWidth="1"/>
    <col min="15908" max="15910" width="10" style="1" customWidth="1"/>
    <col min="15911" max="16149" width="29" style="1"/>
    <col min="16150" max="16150" width="1.5703125" style="1" customWidth="1"/>
    <col min="16151" max="16152" width="29" style="1"/>
    <col min="16153" max="16153" width="5.42578125" style="1" bestFit="1" customWidth="1"/>
    <col min="16154" max="16163" width="6.5703125" style="1" customWidth="1"/>
    <col min="16164" max="16166" width="10" style="1" customWidth="1"/>
    <col min="16167" max="16384" width="29" style="1"/>
  </cols>
  <sheetData>
    <row r="1" spans="2:46" ht="15" thickBot="1">
      <c r="G1" s="82"/>
      <c r="L1" s="82"/>
      <c r="Q1" s="82"/>
      <c r="V1" s="82"/>
      <c r="AA1" s="82"/>
    </row>
    <row r="2" spans="2:46" ht="15" thickBot="1">
      <c r="C2" s="191" t="s">
        <v>11</v>
      </c>
      <c r="D2" s="193" t="s">
        <v>12</v>
      </c>
      <c r="E2" s="182" t="s">
        <v>13</v>
      </c>
      <c r="F2" s="183"/>
      <c r="G2" s="183"/>
      <c r="H2" s="183"/>
      <c r="I2" s="184"/>
      <c r="J2" s="182" t="s">
        <v>14</v>
      </c>
      <c r="K2" s="183"/>
      <c r="L2" s="183"/>
      <c r="M2" s="183"/>
      <c r="N2" s="184"/>
      <c r="O2" s="182" t="s">
        <v>15</v>
      </c>
      <c r="P2" s="183"/>
      <c r="Q2" s="183"/>
      <c r="R2" s="183"/>
      <c r="S2" s="184"/>
      <c r="T2" s="182" t="s">
        <v>16</v>
      </c>
      <c r="U2" s="183"/>
      <c r="V2" s="183"/>
      <c r="W2" s="183"/>
      <c r="X2" s="184"/>
      <c r="Y2" s="182" t="s">
        <v>17</v>
      </c>
      <c r="Z2" s="183"/>
      <c r="AA2" s="183"/>
      <c r="AB2" s="183"/>
      <c r="AC2" s="183"/>
      <c r="AD2" s="219" t="s">
        <v>18</v>
      </c>
      <c r="AE2" s="220"/>
      <c r="AF2" s="212" t="s">
        <v>18</v>
      </c>
      <c r="AG2" s="213"/>
      <c r="AH2" s="213"/>
      <c r="AI2" s="213"/>
      <c r="AJ2" s="213"/>
      <c r="AK2" s="214"/>
      <c r="AL2" s="191" t="s">
        <v>19</v>
      </c>
      <c r="AM2" s="209" t="s">
        <v>19</v>
      </c>
    </row>
    <row r="3" spans="2:46" ht="15" thickBot="1">
      <c r="C3" s="192"/>
      <c r="D3" s="194"/>
      <c r="E3" s="185" t="s">
        <v>20</v>
      </c>
      <c r="F3" s="187"/>
      <c r="G3" s="185" t="s">
        <v>21</v>
      </c>
      <c r="H3" s="186"/>
      <c r="I3" s="187"/>
      <c r="J3" s="185" t="s">
        <v>20</v>
      </c>
      <c r="K3" s="187"/>
      <c r="L3" s="185" t="s">
        <v>21</v>
      </c>
      <c r="M3" s="186"/>
      <c r="N3" s="187"/>
      <c r="O3" s="185" t="s">
        <v>22</v>
      </c>
      <c r="P3" s="187"/>
      <c r="Q3" s="185" t="s">
        <v>21</v>
      </c>
      <c r="R3" s="186"/>
      <c r="S3" s="187"/>
      <c r="T3" s="185" t="s">
        <v>22</v>
      </c>
      <c r="U3" s="187"/>
      <c r="V3" s="185" t="s">
        <v>21</v>
      </c>
      <c r="W3" s="186"/>
      <c r="X3" s="187"/>
      <c r="Y3" s="185" t="s">
        <v>22</v>
      </c>
      <c r="Z3" s="187"/>
      <c r="AA3" s="185" t="s">
        <v>21</v>
      </c>
      <c r="AB3" s="186"/>
      <c r="AC3" s="186"/>
      <c r="AD3" s="90"/>
      <c r="AE3" s="3"/>
      <c r="AF3" s="215"/>
      <c r="AG3" s="216"/>
      <c r="AH3" s="216"/>
      <c r="AI3" s="216"/>
      <c r="AJ3" s="216"/>
      <c r="AK3" s="217"/>
      <c r="AL3" s="192"/>
      <c r="AM3" s="210"/>
    </row>
    <row r="4" spans="2:46" ht="15" thickBot="1">
      <c r="C4" s="192"/>
      <c r="D4" s="194"/>
      <c r="E4" s="53" t="s">
        <v>23</v>
      </c>
      <c r="F4" s="54" t="s">
        <v>24</v>
      </c>
      <c r="G4" s="95" t="s">
        <v>23</v>
      </c>
      <c r="H4" s="96" t="s">
        <v>24</v>
      </c>
      <c r="I4" s="97" t="s">
        <v>25</v>
      </c>
      <c r="J4" s="95" t="s">
        <v>23</v>
      </c>
      <c r="K4" s="96" t="s">
        <v>24</v>
      </c>
      <c r="L4" s="95" t="s">
        <v>23</v>
      </c>
      <c r="M4" s="96" t="s">
        <v>24</v>
      </c>
      <c r="N4" s="95" t="s">
        <v>25</v>
      </c>
      <c r="O4" s="95" t="s">
        <v>23</v>
      </c>
      <c r="P4" s="96" t="s">
        <v>24</v>
      </c>
      <c r="Q4" s="95" t="s">
        <v>23</v>
      </c>
      <c r="R4" s="96" t="s">
        <v>24</v>
      </c>
      <c r="S4" s="97" t="s">
        <v>25</v>
      </c>
      <c r="T4" s="95" t="s">
        <v>23</v>
      </c>
      <c r="U4" s="96" t="s">
        <v>24</v>
      </c>
      <c r="V4" s="95" t="s">
        <v>23</v>
      </c>
      <c r="W4" s="96" t="s">
        <v>24</v>
      </c>
      <c r="X4" s="97" t="s">
        <v>25</v>
      </c>
      <c r="Y4" s="95" t="s">
        <v>23</v>
      </c>
      <c r="Z4" s="96" t="s">
        <v>24</v>
      </c>
      <c r="AA4" s="95" t="s">
        <v>23</v>
      </c>
      <c r="AB4" s="98" t="s">
        <v>24</v>
      </c>
      <c r="AC4" s="99" t="s">
        <v>25</v>
      </c>
      <c r="AD4" s="4" t="s">
        <v>23</v>
      </c>
      <c r="AE4" s="5" t="s">
        <v>24</v>
      </c>
      <c r="AF4" s="63" t="s">
        <v>23</v>
      </c>
      <c r="AG4" s="64" t="s">
        <v>24</v>
      </c>
      <c r="AH4" s="66" t="s">
        <v>25</v>
      </c>
      <c r="AI4" s="100" t="s">
        <v>26</v>
      </c>
      <c r="AJ4" s="101" t="s">
        <v>27</v>
      </c>
      <c r="AK4" s="102" t="s">
        <v>28</v>
      </c>
      <c r="AL4" s="218"/>
      <c r="AM4" s="211"/>
      <c r="AN4" s="4" t="s">
        <v>29</v>
      </c>
      <c r="AO4" s="4" t="s">
        <v>30</v>
      </c>
      <c r="AP4" s="5" t="s">
        <v>31</v>
      </c>
      <c r="AQ4" s="63" t="s">
        <v>29</v>
      </c>
      <c r="AR4" s="63" t="s">
        <v>30</v>
      </c>
      <c r="AS4" s="64" t="s">
        <v>31</v>
      </c>
      <c r="AT4" s="74" t="s">
        <v>32</v>
      </c>
    </row>
    <row r="5" spans="2:46" ht="15" customHeight="1" thickTop="1" thickBot="1">
      <c r="B5" s="188" t="s">
        <v>33</v>
      </c>
      <c r="C5" s="55" t="s">
        <v>34</v>
      </c>
      <c r="D5" s="16">
        <v>1.5</v>
      </c>
      <c r="E5" s="103">
        <v>20</v>
      </c>
      <c r="F5" s="104"/>
      <c r="G5" s="85">
        <v>5</v>
      </c>
      <c r="H5" s="105"/>
      <c r="I5" s="106">
        <v>2</v>
      </c>
      <c r="J5" s="107">
        <v>25</v>
      </c>
      <c r="K5" s="108"/>
      <c r="L5" s="89">
        <v>5</v>
      </c>
      <c r="M5" s="105"/>
      <c r="N5" s="106">
        <v>3</v>
      </c>
      <c r="O5" s="107">
        <v>25</v>
      </c>
      <c r="P5" s="108"/>
      <c r="Q5" s="85">
        <v>4</v>
      </c>
      <c r="R5" s="105"/>
      <c r="S5" s="106">
        <v>1</v>
      </c>
      <c r="T5" s="107">
        <v>25</v>
      </c>
      <c r="U5" s="108"/>
      <c r="V5" s="89">
        <v>6</v>
      </c>
      <c r="W5" s="105"/>
      <c r="X5" s="106">
        <v>5</v>
      </c>
      <c r="Y5" s="107">
        <v>6</v>
      </c>
      <c r="Z5" s="108">
        <v>1</v>
      </c>
      <c r="AA5" s="85">
        <v>10</v>
      </c>
      <c r="AB5" s="105">
        <v>1</v>
      </c>
      <c r="AC5" s="106"/>
      <c r="AD5" s="27">
        <f>E5+J5+O5+T5+Y5</f>
        <v>101</v>
      </c>
      <c r="AE5" s="27">
        <f>F5+K5+P5+U5+Z5</f>
        <v>1</v>
      </c>
      <c r="AF5" s="65">
        <f>G5+L5+Q5+V5+AA5</f>
        <v>30</v>
      </c>
      <c r="AG5" s="66">
        <f>H5+M5+R5+W5+AB5</f>
        <v>1</v>
      </c>
      <c r="AH5" s="66">
        <f>I5+N5+S5+X5+AC5</f>
        <v>11</v>
      </c>
      <c r="AI5" s="66">
        <f>AF5-AG5-AH5</f>
        <v>18</v>
      </c>
      <c r="AJ5" s="66">
        <v>5</v>
      </c>
      <c r="AK5" s="66">
        <f>AI5-AJ5</f>
        <v>13</v>
      </c>
      <c r="AL5" s="28">
        <f t="shared" ref="AL5:AL34" si="0">AE5/AD5</f>
        <v>9.9009900990099011E-3</v>
      </c>
      <c r="AM5" s="62">
        <f>AG5/AF5</f>
        <v>3.3333333333333333E-2</v>
      </c>
      <c r="AN5" s="29">
        <f t="shared" ref="AN5:AN34" si="1">AD5*D5</f>
        <v>151.5</v>
      </c>
      <c r="AO5" s="29">
        <f t="shared" ref="AO5:AO34" si="2">AE5*D5</f>
        <v>1.5</v>
      </c>
      <c r="AP5" s="30">
        <f>AN5+AO5</f>
        <v>153</v>
      </c>
      <c r="AQ5" s="67">
        <f t="shared" ref="AQ5:AQ34" si="3">AF5*D5</f>
        <v>45</v>
      </c>
      <c r="AR5" s="67">
        <f t="shared" ref="AR5:AR34" si="4">AG5*D5</f>
        <v>1.5</v>
      </c>
      <c r="AS5" s="68">
        <f>AQ5+AR5</f>
        <v>46.5</v>
      </c>
      <c r="AT5" s="72">
        <f>AK5*D5</f>
        <v>19.5</v>
      </c>
    </row>
    <row r="6" spans="2:46" ht="15.95" thickBot="1">
      <c r="B6" s="189"/>
      <c r="C6" s="6" t="s">
        <v>35</v>
      </c>
      <c r="D6" s="7">
        <v>1.18</v>
      </c>
      <c r="E6" s="109">
        <v>6</v>
      </c>
      <c r="F6" s="110"/>
      <c r="G6" s="83">
        <v>2</v>
      </c>
      <c r="H6" s="111"/>
      <c r="I6" s="112">
        <v>2</v>
      </c>
      <c r="J6" s="109">
        <v>0</v>
      </c>
      <c r="K6" s="110"/>
      <c r="L6" s="87">
        <v>2</v>
      </c>
      <c r="M6" s="111"/>
      <c r="N6" s="112">
        <v>2</v>
      </c>
      <c r="O6" s="109">
        <v>6</v>
      </c>
      <c r="P6" s="110"/>
      <c r="Q6" s="83">
        <v>2</v>
      </c>
      <c r="R6" s="111">
        <v>1</v>
      </c>
      <c r="S6" s="112"/>
      <c r="T6" s="109">
        <v>0</v>
      </c>
      <c r="U6" s="110"/>
      <c r="V6" s="87"/>
      <c r="W6" s="111"/>
      <c r="X6" s="112"/>
      <c r="Y6" s="109">
        <v>0</v>
      </c>
      <c r="Z6" s="110"/>
      <c r="AA6" s="83"/>
      <c r="AB6" s="111"/>
      <c r="AC6" s="112"/>
      <c r="AD6" s="27">
        <f t="shared" ref="AD6:AD66" si="5">E6+J6+O6+T6+Y6</f>
        <v>12</v>
      </c>
      <c r="AE6" s="27">
        <f t="shared" ref="AE6:AE66" si="6">F6+K6+P6+U6+Z6</f>
        <v>0</v>
      </c>
      <c r="AF6" s="65">
        <f t="shared" ref="AF6:AF35" si="7">G6+L6+Q6+V6+AA6</f>
        <v>6</v>
      </c>
      <c r="AG6" s="66">
        <f t="shared" ref="AG6:AG35" si="8">H6+M6+R6+W6+AB6</f>
        <v>1</v>
      </c>
      <c r="AH6" s="66">
        <f t="shared" ref="AH6:AH66" si="9">I6+N6+S6+X6+AC6</f>
        <v>4</v>
      </c>
      <c r="AI6" s="66">
        <f t="shared" ref="AI6:AI66" si="10">AF6-AG6-AH6</f>
        <v>1</v>
      </c>
      <c r="AJ6" s="66">
        <v>1</v>
      </c>
      <c r="AK6" s="66">
        <f t="shared" ref="AK6:AK66" si="11">AI6-AJ6</f>
        <v>0</v>
      </c>
      <c r="AL6" s="28">
        <f t="shared" si="0"/>
        <v>0</v>
      </c>
      <c r="AM6" s="62">
        <f t="shared" ref="AM6:AM66" si="12">AG6/AF6</f>
        <v>0.16666666666666666</v>
      </c>
      <c r="AN6" s="29">
        <f t="shared" si="1"/>
        <v>14.16</v>
      </c>
      <c r="AO6" s="29">
        <f t="shared" si="2"/>
        <v>0</v>
      </c>
      <c r="AP6" s="30">
        <f t="shared" ref="AP6:AP64" si="13">AN6+AO6</f>
        <v>14.16</v>
      </c>
      <c r="AQ6" s="67">
        <f t="shared" si="3"/>
        <v>7.08</v>
      </c>
      <c r="AR6" s="67">
        <f t="shared" si="4"/>
        <v>1.18</v>
      </c>
      <c r="AS6" s="68">
        <f t="shared" ref="AS6:AS66" si="14">AQ6+AR6</f>
        <v>8.26</v>
      </c>
      <c r="AT6" s="72">
        <f t="shared" ref="AT6:AT66" si="15">AK6*D6</f>
        <v>0</v>
      </c>
    </row>
    <row r="7" spans="2:46" ht="15.95" thickBot="1">
      <c r="B7" s="189"/>
      <c r="C7" s="6" t="s">
        <v>36</v>
      </c>
      <c r="D7" s="7">
        <v>1.1299999999999999</v>
      </c>
      <c r="E7" s="109">
        <v>15</v>
      </c>
      <c r="F7" s="110"/>
      <c r="G7" s="83">
        <v>8</v>
      </c>
      <c r="H7" s="111"/>
      <c r="I7" s="112">
        <v>2</v>
      </c>
      <c r="J7" s="109">
        <v>20</v>
      </c>
      <c r="K7" s="110"/>
      <c r="L7" s="87">
        <v>10</v>
      </c>
      <c r="M7" s="111"/>
      <c r="N7" s="112">
        <v>8</v>
      </c>
      <c r="O7" s="109">
        <v>20</v>
      </c>
      <c r="P7" s="110"/>
      <c r="Q7" s="83">
        <v>8</v>
      </c>
      <c r="R7" s="111"/>
      <c r="S7" s="112">
        <v>1</v>
      </c>
      <c r="T7" s="109">
        <v>20</v>
      </c>
      <c r="U7" s="110"/>
      <c r="V7" s="87">
        <v>8</v>
      </c>
      <c r="W7" s="111"/>
      <c r="X7" s="112"/>
      <c r="Y7" s="109">
        <v>6</v>
      </c>
      <c r="Z7" s="110"/>
      <c r="AA7" s="83"/>
      <c r="AB7" s="111"/>
      <c r="AC7" s="112"/>
      <c r="AD7" s="27">
        <f t="shared" si="5"/>
        <v>81</v>
      </c>
      <c r="AE7" s="27">
        <f t="shared" si="6"/>
        <v>0</v>
      </c>
      <c r="AF7" s="65">
        <f t="shared" si="7"/>
        <v>34</v>
      </c>
      <c r="AG7" s="66">
        <f t="shared" si="8"/>
        <v>0</v>
      </c>
      <c r="AH7" s="66">
        <f t="shared" si="9"/>
        <v>11</v>
      </c>
      <c r="AI7" s="66">
        <f t="shared" si="10"/>
        <v>23</v>
      </c>
      <c r="AJ7" s="66">
        <v>24</v>
      </c>
      <c r="AK7" s="66">
        <f t="shared" si="11"/>
        <v>-1</v>
      </c>
      <c r="AL7" s="28">
        <f t="shared" si="0"/>
        <v>0</v>
      </c>
      <c r="AM7" s="62">
        <f t="shared" si="12"/>
        <v>0</v>
      </c>
      <c r="AN7" s="29">
        <f t="shared" si="1"/>
        <v>91.529999999999987</v>
      </c>
      <c r="AO7" s="29">
        <f t="shared" si="2"/>
        <v>0</v>
      </c>
      <c r="AP7" s="30">
        <f t="shared" si="13"/>
        <v>91.529999999999987</v>
      </c>
      <c r="AQ7" s="67">
        <f t="shared" si="3"/>
        <v>38.419999999999995</v>
      </c>
      <c r="AR7" s="67">
        <f t="shared" si="4"/>
        <v>0</v>
      </c>
      <c r="AS7" s="68">
        <f t="shared" si="14"/>
        <v>38.419999999999995</v>
      </c>
      <c r="AT7" s="72">
        <f t="shared" si="15"/>
        <v>-1.1299999999999999</v>
      </c>
    </row>
    <row r="8" spans="2:46" ht="15.95" thickBot="1">
      <c r="B8" s="189"/>
      <c r="C8" s="6" t="s">
        <v>37</v>
      </c>
      <c r="D8" s="7">
        <v>0.86</v>
      </c>
      <c r="E8" s="109">
        <v>5</v>
      </c>
      <c r="F8" s="110"/>
      <c r="G8" s="83">
        <v>3</v>
      </c>
      <c r="H8" s="111"/>
      <c r="I8" s="112"/>
      <c r="J8" s="109">
        <v>5</v>
      </c>
      <c r="K8" s="110"/>
      <c r="L8" s="87">
        <v>3</v>
      </c>
      <c r="M8" s="111"/>
      <c r="N8" s="112">
        <v>1</v>
      </c>
      <c r="O8" s="109">
        <v>5</v>
      </c>
      <c r="P8" s="110"/>
      <c r="Q8" s="83">
        <v>3</v>
      </c>
      <c r="R8" s="111"/>
      <c r="S8" s="112">
        <v>2</v>
      </c>
      <c r="T8" s="109">
        <v>5</v>
      </c>
      <c r="U8" s="110"/>
      <c r="V8" s="87">
        <v>3</v>
      </c>
      <c r="W8" s="111"/>
      <c r="X8" s="112">
        <v>2</v>
      </c>
      <c r="Y8" s="109">
        <v>2</v>
      </c>
      <c r="Z8" s="110"/>
      <c r="AA8" s="83">
        <v>2</v>
      </c>
      <c r="AB8" s="111">
        <v>2</v>
      </c>
      <c r="AC8" s="112"/>
      <c r="AD8" s="27">
        <f t="shared" si="5"/>
        <v>22</v>
      </c>
      <c r="AE8" s="27">
        <f t="shared" si="6"/>
        <v>0</v>
      </c>
      <c r="AF8" s="65">
        <f t="shared" si="7"/>
        <v>14</v>
      </c>
      <c r="AG8" s="66">
        <f t="shared" si="8"/>
        <v>2</v>
      </c>
      <c r="AH8" s="66">
        <f t="shared" si="9"/>
        <v>5</v>
      </c>
      <c r="AI8" s="66">
        <f t="shared" si="10"/>
        <v>7</v>
      </c>
      <c r="AJ8" s="66">
        <v>2</v>
      </c>
      <c r="AK8" s="66">
        <f t="shared" si="11"/>
        <v>5</v>
      </c>
      <c r="AL8" s="28">
        <f t="shared" si="0"/>
        <v>0</v>
      </c>
      <c r="AM8" s="62">
        <f t="shared" si="12"/>
        <v>0.14285714285714285</v>
      </c>
      <c r="AN8" s="29">
        <f t="shared" si="1"/>
        <v>18.919999999999998</v>
      </c>
      <c r="AO8" s="29">
        <f t="shared" si="2"/>
        <v>0</v>
      </c>
      <c r="AP8" s="30">
        <f t="shared" si="13"/>
        <v>18.919999999999998</v>
      </c>
      <c r="AQ8" s="67">
        <f t="shared" si="3"/>
        <v>12.04</v>
      </c>
      <c r="AR8" s="67">
        <f t="shared" si="4"/>
        <v>1.72</v>
      </c>
      <c r="AS8" s="68">
        <f t="shared" si="14"/>
        <v>13.76</v>
      </c>
      <c r="AT8" s="72">
        <f t="shared" si="15"/>
        <v>4.3</v>
      </c>
    </row>
    <row r="9" spans="2:46" ht="15.95" thickBot="1">
      <c r="B9" s="189"/>
      <c r="C9" s="6" t="s">
        <v>38</v>
      </c>
      <c r="D9" s="7">
        <v>1.78</v>
      </c>
      <c r="E9" s="109">
        <v>6</v>
      </c>
      <c r="F9" s="110"/>
      <c r="G9" s="84">
        <v>3</v>
      </c>
      <c r="H9" s="111"/>
      <c r="I9" s="112"/>
      <c r="J9" s="109">
        <v>6</v>
      </c>
      <c r="K9" s="110"/>
      <c r="L9" s="88">
        <v>3</v>
      </c>
      <c r="M9" s="111"/>
      <c r="N9" s="112">
        <v>2</v>
      </c>
      <c r="O9" s="109">
        <v>6</v>
      </c>
      <c r="P9" s="110"/>
      <c r="Q9" s="84">
        <v>3</v>
      </c>
      <c r="R9" s="111"/>
      <c r="S9" s="112">
        <v>2</v>
      </c>
      <c r="T9" s="109">
        <v>6</v>
      </c>
      <c r="U9" s="110"/>
      <c r="V9" s="88">
        <v>3</v>
      </c>
      <c r="W9" s="111"/>
      <c r="X9" s="112">
        <v>1</v>
      </c>
      <c r="Y9" s="109">
        <v>2</v>
      </c>
      <c r="Z9" s="110"/>
      <c r="AA9" s="84">
        <v>2</v>
      </c>
      <c r="AB9" s="111">
        <v>1</v>
      </c>
      <c r="AC9" s="112"/>
      <c r="AD9" s="27">
        <f t="shared" si="5"/>
        <v>26</v>
      </c>
      <c r="AE9" s="27">
        <f t="shared" si="6"/>
        <v>0</v>
      </c>
      <c r="AF9" s="65">
        <f t="shared" si="7"/>
        <v>14</v>
      </c>
      <c r="AG9" s="66">
        <f t="shared" si="8"/>
        <v>1</v>
      </c>
      <c r="AH9" s="66">
        <f t="shared" si="9"/>
        <v>5</v>
      </c>
      <c r="AI9" s="66">
        <f t="shared" si="10"/>
        <v>8</v>
      </c>
      <c r="AJ9" s="66">
        <v>6</v>
      </c>
      <c r="AK9" s="66">
        <f t="shared" si="11"/>
        <v>2</v>
      </c>
      <c r="AL9" s="28">
        <f t="shared" si="0"/>
        <v>0</v>
      </c>
      <c r="AM9" s="62">
        <f t="shared" si="12"/>
        <v>7.1428571428571425E-2</v>
      </c>
      <c r="AN9" s="29">
        <f t="shared" si="1"/>
        <v>46.28</v>
      </c>
      <c r="AO9" s="29">
        <f t="shared" si="2"/>
        <v>0</v>
      </c>
      <c r="AP9" s="30">
        <f t="shared" si="13"/>
        <v>46.28</v>
      </c>
      <c r="AQ9" s="67">
        <f t="shared" si="3"/>
        <v>24.92</v>
      </c>
      <c r="AR9" s="67">
        <f t="shared" si="4"/>
        <v>1.78</v>
      </c>
      <c r="AS9" s="68">
        <f t="shared" si="14"/>
        <v>26.700000000000003</v>
      </c>
      <c r="AT9" s="72">
        <f t="shared" si="15"/>
        <v>3.56</v>
      </c>
    </row>
    <row r="10" spans="2:46" ht="15" thickBot="1">
      <c r="B10" s="189"/>
      <c r="C10" s="6" t="s">
        <v>39</v>
      </c>
      <c r="D10" s="7">
        <v>0.49</v>
      </c>
      <c r="E10" s="109">
        <v>15</v>
      </c>
      <c r="F10" s="110">
        <v>1</v>
      </c>
      <c r="G10" s="113"/>
      <c r="H10" s="114"/>
      <c r="I10" s="115"/>
      <c r="J10" s="109">
        <v>20</v>
      </c>
      <c r="K10" s="110">
        <v>2</v>
      </c>
      <c r="L10" s="113"/>
      <c r="M10" s="114"/>
      <c r="N10" s="115"/>
      <c r="O10" s="109">
        <v>20</v>
      </c>
      <c r="P10" s="110">
        <v>4</v>
      </c>
      <c r="Q10" s="113"/>
      <c r="R10" s="114"/>
      <c r="S10" s="115"/>
      <c r="T10" s="109">
        <v>25</v>
      </c>
      <c r="U10" s="110">
        <v>1</v>
      </c>
      <c r="V10" s="113"/>
      <c r="W10" s="114"/>
      <c r="X10" s="115"/>
      <c r="Y10" s="109">
        <v>10</v>
      </c>
      <c r="Z10" s="110">
        <v>2</v>
      </c>
      <c r="AA10" s="113"/>
      <c r="AB10" s="114"/>
      <c r="AC10" s="115"/>
      <c r="AD10" s="27">
        <f t="shared" si="5"/>
        <v>90</v>
      </c>
      <c r="AE10" s="27">
        <f t="shared" si="6"/>
        <v>10</v>
      </c>
      <c r="AF10" s="77">
        <f t="shared" si="7"/>
        <v>0</v>
      </c>
      <c r="AG10" s="78">
        <f t="shared" si="8"/>
        <v>0</v>
      </c>
      <c r="AH10" s="78">
        <f t="shared" si="9"/>
        <v>0</v>
      </c>
      <c r="AI10" s="78">
        <f t="shared" si="10"/>
        <v>0</v>
      </c>
      <c r="AJ10" s="78"/>
      <c r="AK10" s="78">
        <f t="shared" si="11"/>
        <v>0</v>
      </c>
      <c r="AL10" s="28">
        <f t="shared" si="0"/>
        <v>0.1111111111111111</v>
      </c>
      <c r="AM10" s="79" t="e">
        <f t="shared" si="12"/>
        <v>#DIV/0!</v>
      </c>
      <c r="AN10" s="29">
        <f t="shared" si="1"/>
        <v>44.1</v>
      </c>
      <c r="AO10" s="29">
        <f t="shared" si="2"/>
        <v>4.9000000000000004</v>
      </c>
      <c r="AP10" s="30">
        <f t="shared" si="13"/>
        <v>49</v>
      </c>
      <c r="AQ10" s="80">
        <f t="shared" si="3"/>
        <v>0</v>
      </c>
      <c r="AR10" s="80">
        <f t="shared" si="4"/>
        <v>0</v>
      </c>
      <c r="AS10" s="81">
        <f t="shared" si="14"/>
        <v>0</v>
      </c>
      <c r="AT10" s="81">
        <f t="shared" si="15"/>
        <v>0</v>
      </c>
    </row>
    <row r="11" spans="2:46" ht="15" thickBot="1">
      <c r="B11" s="189"/>
      <c r="C11" s="6" t="s">
        <v>40</v>
      </c>
      <c r="D11" s="7">
        <v>0.62</v>
      </c>
      <c r="E11" s="109">
        <v>10</v>
      </c>
      <c r="F11" s="110">
        <v>2</v>
      </c>
      <c r="G11" s="113"/>
      <c r="H11" s="114"/>
      <c r="I11" s="115"/>
      <c r="J11" s="109">
        <v>10</v>
      </c>
      <c r="K11" s="110"/>
      <c r="L11" s="113"/>
      <c r="M11" s="114"/>
      <c r="N11" s="115"/>
      <c r="O11" s="109">
        <v>10</v>
      </c>
      <c r="P11" s="110"/>
      <c r="Q11" s="113"/>
      <c r="R11" s="114"/>
      <c r="S11" s="115"/>
      <c r="T11" s="109">
        <v>10</v>
      </c>
      <c r="U11" s="110"/>
      <c r="V11" s="113"/>
      <c r="W11" s="114"/>
      <c r="X11" s="115"/>
      <c r="Y11" s="109">
        <v>8</v>
      </c>
      <c r="Z11" s="110">
        <v>1</v>
      </c>
      <c r="AA11" s="113"/>
      <c r="AB11" s="114"/>
      <c r="AC11" s="115"/>
      <c r="AD11" s="27">
        <f t="shared" si="5"/>
        <v>48</v>
      </c>
      <c r="AE11" s="27">
        <f t="shared" si="6"/>
        <v>3</v>
      </c>
      <c r="AF11" s="77">
        <f t="shared" si="7"/>
        <v>0</v>
      </c>
      <c r="AG11" s="78">
        <f t="shared" si="8"/>
        <v>0</v>
      </c>
      <c r="AH11" s="78">
        <f t="shared" si="9"/>
        <v>0</v>
      </c>
      <c r="AI11" s="78">
        <f t="shared" si="10"/>
        <v>0</v>
      </c>
      <c r="AJ11" s="78"/>
      <c r="AK11" s="78">
        <f t="shared" si="11"/>
        <v>0</v>
      </c>
      <c r="AL11" s="28">
        <f t="shared" si="0"/>
        <v>6.25E-2</v>
      </c>
      <c r="AM11" s="79" t="e">
        <f t="shared" si="12"/>
        <v>#DIV/0!</v>
      </c>
      <c r="AN11" s="29">
        <f t="shared" si="1"/>
        <v>29.759999999999998</v>
      </c>
      <c r="AO11" s="29">
        <f t="shared" si="2"/>
        <v>1.8599999999999999</v>
      </c>
      <c r="AP11" s="30">
        <f t="shared" si="13"/>
        <v>31.619999999999997</v>
      </c>
      <c r="AQ11" s="80">
        <f t="shared" si="3"/>
        <v>0</v>
      </c>
      <c r="AR11" s="80">
        <f t="shared" si="4"/>
        <v>0</v>
      </c>
      <c r="AS11" s="81">
        <f t="shared" si="14"/>
        <v>0</v>
      </c>
      <c r="AT11" s="81">
        <f t="shared" si="15"/>
        <v>0</v>
      </c>
    </row>
    <row r="12" spans="2:46" ht="15" thickBot="1">
      <c r="B12" s="189"/>
      <c r="C12" s="6" t="s">
        <v>41</v>
      </c>
      <c r="D12" s="7">
        <v>0.97</v>
      </c>
      <c r="E12" s="109">
        <v>15</v>
      </c>
      <c r="F12" s="110"/>
      <c r="G12" s="113"/>
      <c r="H12" s="114"/>
      <c r="I12" s="115"/>
      <c r="J12" s="109">
        <v>20</v>
      </c>
      <c r="K12" s="110">
        <v>2</v>
      </c>
      <c r="L12" s="113"/>
      <c r="M12" s="114"/>
      <c r="N12" s="115"/>
      <c r="O12" s="109">
        <v>20</v>
      </c>
      <c r="P12" s="110"/>
      <c r="Q12" s="113"/>
      <c r="R12" s="114"/>
      <c r="S12" s="115"/>
      <c r="T12" s="109">
        <v>20</v>
      </c>
      <c r="U12" s="110"/>
      <c r="V12" s="113"/>
      <c r="W12" s="114"/>
      <c r="X12" s="115"/>
      <c r="Y12" s="109">
        <v>0</v>
      </c>
      <c r="Z12" s="110"/>
      <c r="AA12" s="113"/>
      <c r="AB12" s="114"/>
      <c r="AC12" s="115"/>
      <c r="AD12" s="27">
        <f t="shared" si="5"/>
        <v>75</v>
      </c>
      <c r="AE12" s="27">
        <f t="shared" si="6"/>
        <v>2</v>
      </c>
      <c r="AF12" s="77">
        <f t="shared" si="7"/>
        <v>0</v>
      </c>
      <c r="AG12" s="78">
        <f t="shared" si="8"/>
        <v>0</v>
      </c>
      <c r="AH12" s="78">
        <f t="shared" si="9"/>
        <v>0</v>
      </c>
      <c r="AI12" s="78">
        <f t="shared" si="10"/>
        <v>0</v>
      </c>
      <c r="AJ12" s="78"/>
      <c r="AK12" s="78">
        <f t="shared" si="11"/>
        <v>0</v>
      </c>
      <c r="AL12" s="28">
        <f t="shared" si="0"/>
        <v>2.6666666666666668E-2</v>
      </c>
      <c r="AM12" s="79" t="e">
        <f t="shared" si="12"/>
        <v>#DIV/0!</v>
      </c>
      <c r="AN12" s="29">
        <f t="shared" si="1"/>
        <v>72.75</v>
      </c>
      <c r="AO12" s="29">
        <f t="shared" si="2"/>
        <v>1.94</v>
      </c>
      <c r="AP12" s="30">
        <f t="shared" si="13"/>
        <v>74.69</v>
      </c>
      <c r="AQ12" s="80">
        <f t="shared" si="3"/>
        <v>0</v>
      </c>
      <c r="AR12" s="80">
        <f t="shared" si="4"/>
        <v>0</v>
      </c>
      <c r="AS12" s="81">
        <f t="shared" si="14"/>
        <v>0</v>
      </c>
      <c r="AT12" s="81">
        <f t="shared" si="15"/>
        <v>0</v>
      </c>
    </row>
    <row r="13" spans="2:46" ht="15" thickBot="1">
      <c r="B13" s="189"/>
      <c r="C13" s="6" t="s">
        <v>42</v>
      </c>
      <c r="D13" s="7">
        <v>0.33</v>
      </c>
      <c r="E13" s="109">
        <v>3</v>
      </c>
      <c r="F13" s="110"/>
      <c r="G13" s="113"/>
      <c r="H13" s="114"/>
      <c r="I13" s="115"/>
      <c r="J13" s="109">
        <v>3</v>
      </c>
      <c r="K13" s="110"/>
      <c r="L13" s="113"/>
      <c r="M13" s="114"/>
      <c r="N13" s="115"/>
      <c r="O13" s="109">
        <v>3</v>
      </c>
      <c r="P13" s="110"/>
      <c r="Q13" s="113"/>
      <c r="R13" s="114"/>
      <c r="S13" s="115"/>
      <c r="T13" s="109">
        <v>3</v>
      </c>
      <c r="U13" s="110"/>
      <c r="V13" s="113"/>
      <c r="W13" s="114"/>
      <c r="X13" s="115"/>
      <c r="Y13" s="109">
        <v>0</v>
      </c>
      <c r="Z13" s="110"/>
      <c r="AA13" s="113"/>
      <c r="AB13" s="114"/>
      <c r="AC13" s="115"/>
      <c r="AD13" s="27">
        <f t="shared" si="5"/>
        <v>12</v>
      </c>
      <c r="AE13" s="27">
        <f t="shared" si="6"/>
        <v>0</v>
      </c>
      <c r="AF13" s="77">
        <f t="shared" si="7"/>
        <v>0</v>
      </c>
      <c r="AG13" s="78">
        <f t="shared" si="8"/>
        <v>0</v>
      </c>
      <c r="AH13" s="78">
        <f t="shared" si="9"/>
        <v>0</v>
      </c>
      <c r="AI13" s="78">
        <f t="shared" si="10"/>
        <v>0</v>
      </c>
      <c r="AJ13" s="78"/>
      <c r="AK13" s="78">
        <f t="shared" si="11"/>
        <v>0</v>
      </c>
      <c r="AL13" s="28">
        <f t="shared" si="0"/>
        <v>0</v>
      </c>
      <c r="AM13" s="79" t="e">
        <f t="shared" si="12"/>
        <v>#DIV/0!</v>
      </c>
      <c r="AN13" s="29">
        <f t="shared" si="1"/>
        <v>3.96</v>
      </c>
      <c r="AO13" s="29">
        <f t="shared" si="2"/>
        <v>0</v>
      </c>
      <c r="AP13" s="30">
        <f t="shared" si="13"/>
        <v>3.96</v>
      </c>
      <c r="AQ13" s="80">
        <f t="shared" si="3"/>
        <v>0</v>
      </c>
      <c r="AR13" s="80">
        <f t="shared" si="4"/>
        <v>0</v>
      </c>
      <c r="AS13" s="81">
        <f t="shared" si="14"/>
        <v>0</v>
      </c>
      <c r="AT13" s="81">
        <f t="shared" si="15"/>
        <v>0</v>
      </c>
    </row>
    <row r="14" spans="2:46" ht="15" thickBot="1">
      <c r="B14" s="189"/>
      <c r="C14" s="6" t="s">
        <v>43</v>
      </c>
      <c r="D14" s="7">
        <v>1.81</v>
      </c>
      <c r="E14" s="109">
        <v>10</v>
      </c>
      <c r="F14" s="110"/>
      <c r="G14" s="113"/>
      <c r="H14" s="114"/>
      <c r="I14" s="115"/>
      <c r="J14" s="109">
        <v>12</v>
      </c>
      <c r="K14" s="110">
        <v>5</v>
      </c>
      <c r="L14" s="113"/>
      <c r="M14" s="114"/>
      <c r="N14" s="115"/>
      <c r="O14" s="109">
        <v>12</v>
      </c>
      <c r="P14" s="110">
        <v>3</v>
      </c>
      <c r="Q14" s="113"/>
      <c r="R14" s="114"/>
      <c r="S14" s="115"/>
      <c r="T14" s="109">
        <v>12</v>
      </c>
      <c r="U14" s="110"/>
      <c r="V14" s="113"/>
      <c r="W14" s="114"/>
      <c r="X14" s="115"/>
      <c r="Y14" s="109">
        <v>8</v>
      </c>
      <c r="Z14" s="110"/>
      <c r="AA14" s="113"/>
      <c r="AB14" s="114"/>
      <c r="AC14" s="115"/>
      <c r="AD14" s="27">
        <f t="shared" si="5"/>
        <v>54</v>
      </c>
      <c r="AE14" s="27">
        <f t="shared" si="6"/>
        <v>8</v>
      </c>
      <c r="AF14" s="77">
        <f t="shared" si="7"/>
        <v>0</v>
      </c>
      <c r="AG14" s="78">
        <f t="shared" si="8"/>
        <v>0</v>
      </c>
      <c r="AH14" s="78">
        <f t="shared" si="9"/>
        <v>0</v>
      </c>
      <c r="AI14" s="78">
        <f t="shared" si="10"/>
        <v>0</v>
      </c>
      <c r="AJ14" s="78"/>
      <c r="AK14" s="78">
        <f t="shared" si="11"/>
        <v>0</v>
      </c>
      <c r="AL14" s="28">
        <f t="shared" si="0"/>
        <v>0.14814814814814814</v>
      </c>
      <c r="AM14" s="79" t="e">
        <f t="shared" si="12"/>
        <v>#DIV/0!</v>
      </c>
      <c r="AN14" s="29">
        <f t="shared" si="1"/>
        <v>97.740000000000009</v>
      </c>
      <c r="AO14" s="29">
        <f t="shared" si="2"/>
        <v>14.48</v>
      </c>
      <c r="AP14" s="30">
        <f t="shared" si="13"/>
        <v>112.22000000000001</v>
      </c>
      <c r="AQ14" s="80">
        <f t="shared" si="3"/>
        <v>0</v>
      </c>
      <c r="AR14" s="80">
        <f t="shared" si="4"/>
        <v>0</v>
      </c>
      <c r="AS14" s="81">
        <f t="shared" si="14"/>
        <v>0</v>
      </c>
      <c r="AT14" s="81">
        <f t="shared" si="15"/>
        <v>0</v>
      </c>
    </row>
    <row r="15" spans="2:46" ht="15" thickBot="1">
      <c r="B15" s="189"/>
      <c r="C15" s="6" t="s">
        <v>44</v>
      </c>
      <c r="D15" s="7">
        <v>1.81</v>
      </c>
      <c r="E15" s="109">
        <v>4</v>
      </c>
      <c r="F15" s="110"/>
      <c r="G15" s="113"/>
      <c r="H15" s="114"/>
      <c r="I15" s="115"/>
      <c r="J15" s="109">
        <v>4</v>
      </c>
      <c r="K15" s="110"/>
      <c r="L15" s="113"/>
      <c r="M15" s="114"/>
      <c r="N15" s="115"/>
      <c r="O15" s="109">
        <v>4</v>
      </c>
      <c r="P15" s="110"/>
      <c r="Q15" s="113"/>
      <c r="R15" s="114"/>
      <c r="S15" s="115"/>
      <c r="T15" s="109">
        <v>4</v>
      </c>
      <c r="U15" s="110"/>
      <c r="V15" s="113"/>
      <c r="W15" s="114"/>
      <c r="X15" s="115"/>
      <c r="Y15" s="109">
        <v>6</v>
      </c>
      <c r="Z15" s="110"/>
      <c r="AA15" s="113"/>
      <c r="AB15" s="114"/>
      <c r="AC15" s="115"/>
      <c r="AD15" s="27">
        <f t="shared" si="5"/>
        <v>22</v>
      </c>
      <c r="AE15" s="27">
        <f t="shared" si="6"/>
        <v>0</v>
      </c>
      <c r="AF15" s="77">
        <f t="shared" si="7"/>
        <v>0</v>
      </c>
      <c r="AG15" s="78">
        <f t="shared" si="8"/>
        <v>0</v>
      </c>
      <c r="AH15" s="78">
        <f t="shared" si="9"/>
        <v>0</v>
      </c>
      <c r="AI15" s="78">
        <f t="shared" si="10"/>
        <v>0</v>
      </c>
      <c r="AJ15" s="78"/>
      <c r="AK15" s="78">
        <f t="shared" si="11"/>
        <v>0</v>
      </c>
      <c r="AL15" s="28">
        <f t="shared" si="0"/>
        <v>0</v>
      </c>
      <c r="AM15" s="79" t="e">
        <f t="shared" si="12"/>
        <v>#DIV/0!</v>
      </c>
      <c r="AN15" s="29">
        <f t="shared" si="1"/>
        <v>39.82</v>
      </c>
      <c r="AO15" s="29">
        <f t="shared" si="2"/>
        <v>0</v>
      </c>
      <c r="AP15" s="30">
        <f t="shared" si="13"/>
        <v>39.82</v>
      </c>
      <c r="AQ15" s="80">
        <f t="shared" si="3"/>
        <v>0</v>
      </c>
      <c r="AR15" s="80">
        <f t="shared" si="4"/>
        <v>0</v>
      </c>
      <c r="AS15" s="81">
        <f t="shared" si="14"/>
        <v>0</v>
      </c>
      <c r="AT15" s="81">
        <f t="shared" si="15"/>
        <v>0</v>
      </c>
    </row>
    <row r="16" spans="2:46" ht="15" thickBot="1">
      <c r="B16" s="189"/>
      <c r="C16" s="6" t="s">
        <v>45</v>
      </c>
      <c r="D16" s="7">
        <v>2.5499999999999998</v>
      </c>
      <c r="E16" s="109">
        <v>4</v>
      </c>
      <c r="F16" s="110"/>
      <c r="G16" s="113"/>
      <c r="H16" s="114"/>
      <c r="I16" s="115"/>
      <c r="J16" s="109">
        <v>4</v>
      </c>
      <c r="K16" s="110"/>
      <c r="L16" s="113"/>
      <c r="M16" s="114"/>
      <c r="N16" s="115"/>
      <c r="O16" s="109">
        <v>4</v>
      </c>
      <c r="P16" s="110"/>
      <c r="Q16" s="113"/>
      <c r="R16" s="114"/>
      <c r="S16" s="115"/>
      <c r="T16" s="109">
        <v>4</v>
      </c>
      <c r="U16" s="110"/>
      <c r="V16" s="113"/>
      <c r="W16" s="114"/>
      <c r="X16" s="115"/>
      <c r="Y16" s="109">
        <v>25</v>
      </c>
      <c r="Z16" s="110">
        <v>1</v>
      </c>
      <c r="AA16" s="113"/>
      <c r="AB16" s="114"/>
      <c r="AC16" s="115"/>
      <c r="AD16" s="27">
        <f t="shared" si="5"/>
        <v>41</v>
      </c>
      <c r="AE16" s="27">
        <f t="shared" si="6"/>
        <v>1</v>
      </c>
      <c r="AF16" s="77">
        <f t="shared" si="7"/>
        <v>0</v>
      </c>
      <c r="AG16" s="78">
        <f t="shared" si="8"/>
        <v>0</v>
      </c>
      <c r="AH16" s="78">
        <f t="shared" si="9"/>
        <v>0</v>
      </c>
      <c r="AI16" s="78">
        <f t="shared" si="10"/>
        <v>0</v>
      </c>
      <c r="AJ16" s="78"/>
      <c r="AK16" s="78">
        <f t="shared" si="11"/>
        <v>0</v>
      </c>
      <c r="AL16" s="28">
        <f t="shared" si="0"/>
        <v>2.4390243902439025E-2</v>
      </c>
      <c r="AM16" s="79" t="e">
        <f t="shared" si="12"/>
        <v>#DIV/0!</v>
      </c>
      <c r="AN16" s="29">
        <f t="shared" si="1"/>
        <v>104.55</v>
      </c>
      <c r="AO16" s="29">
        <f t="shared" si="2"/>
        <v>2.5499999999999998</v>
      </c>
      <c r="AP16" s="30">
        <f t="shared" si="13"/>
        <v>107.1</v>
      </c>
      <c r="AQ16" s="80">
        <f t="shared" si="3"/>
        <v>0</v>
      </c>
      <c r="AR16" s="80">
        <f t="shared" si="4"/>
        <v>0</v>
      </c>
      <c r="AS16" s="81">
        <f t="shared" si="14"/>
        <v>0</v>
      </c>
      <c r="AT16" s="81">
        <f t="shared" si="15"/>
        <v>0</v>
      </c>
    </row>
    <row r="17" spans="2:46" ht="15" thickBot="1">
      <c r="B17" s="189"/>
      <c r="C17" s="6" t="s">
        <v>46</v>
      </c>
      <c r="D17" s="7">
        <v>1.18</v>
      </c>
      <c r="E17" s="109">
        <v>0</v>
      </c>
      <c r="F17" s="110"/>
      <c r="G17" s="113"/>
      <c r="H17" s="114"/>
      <c r="I17" s="115"/>
      <c r="J17" s="109">
        <v>12</v>
      </c>
      <c r="K17" s="110">
        <v>1</v>
      </c>
      <c r="L17" s="113"/>
      <c r="M17" s="114"/>
      <c r="N17" s="115"/>
      <c r="O17" s="109">
        <v>12</v>
      </c>
      <c r="P17" s="110"/>
      <c r="Q17" s="113"/>
      <c r="R17" s="114"/>
      <c r="S17" s="115"/>
      <c r="T17" s="109">
        <v>12</v>
      </c>
      <c r="U17" s="110">
        <v>1</v>
      </c>
      <c r="V17" s="113"/>
      <c r="W17" s="114"/>
      <c r="X17" s="115"/>
      <c r="Y17" s="109">
        <v>30</v>
      </c>
      <c r="Z17" s="110">
        <v>1</v>
      </c>
      <c r="AA17" s="113"/>
      <c r="AB17" s="114"/>
      <c r="AC17" s="115"/>
      <c r="AD17" s="27">
        <f t="shared" si="5"/>
        <v>66</v>
      </c>
      <c r="AE17" s="27">
        <f t="shared" si="6"/>
        <v>3</v>
      </c>
      <c r="AF17" s="77">
        <f t="shared" si="7"/>
        <v>0</v>
      </c>
      <c r="AG17" s="78">
        <f t="shared" si="8"/>
        <v>0</v>
      </c>
      <c r="AH17" s="78">
        <f t="shared" si="9"/>
        <v>0</v>
      </c>
      <c r="AI17" s="78">
        <f t="shared" si="10"/>
        <v>0</v>
      </c>
      <c r="AJ17" s="78"/>
      <c r="AK17" s="78">
        <f t="shared" si="11"/>
        <v>0</v>
      </c>
      <c r="AL17" s="28">
        <f t="shared" si="0"/>
        <v>4.5454545454545456E-2</v>
      </c>
      <c r="AM17" s="79" t="e">
        <f t="shared" si="12"/>
        <v>#DIV/0!</v>
      </c>
      <c r="AN17" s="29">
        <f t="shared" si="1"/>
        <v>77.88</v>
      </c>
      <c r="AO17" s="29">
        <f t="shared" si="2"/>
        <v>3.54</v>
      </c>
      <c r="AP17" s="30">
        <f t="shared" si="13"/>
        <v>81.42</v>
      </c>
      <c r="AQ17" s="80">
        <f t="shared" si="3"/>
        <v>0</v>
      </c>
      <c r="AR17" s="80">
        <f t="shared" si="4"/>
        <v>0</v>
      </c>
      <c r="AS17" s="81">
        <f t="shared" si="14"/>
        <v>0</v>
      </c>
      <c r="AT17" s="81">
        <f t="shared" si="15"/>
        <v>0</v>
      </c>
    </row>
    <row r="18" spans="2:46" ht="15" thickBot="1">
      <c r="B18" s="189"/>
      <c r="C18" s="6" t="s">
        <v>47</v>
      </c>
      <c r="D18" s="7">
        <v>1.0900000000000001</v>
      </c>
      <c r="E18" s="109">
        <v>0</v>
      </c>
      <c r="F18" s="110"/>
      <c r="G18" s="113"/>
      <c r="H18" s="114"/>
      <c r="I18" s="115"/>
      <c r="J18" s="109">
        <v>8</v>
      </c>
      <c r="K18" s="110"/>
      <c r="L18" s="113"/>
      <c r="M18" s="114"/>
      <c r="N18" s="115"/>
      <c r="O18" s="109">
        <v>8</v>
      </c>
      <c r="P18" s="110"/>
      <c r="Q18" s="113"/>
      <c r="R18" s="114"/>
      <c r="S18" s="115"/>
      <c r="T18" s="109">
        <v>8</v>
      </c>
      <c r="U18" s="110">
        <v>2</v>
      </c>
      <c r="V18" s="113"/>
      <c r="W18" s="114"/>
      <c r="X18" s="115"/>
      <c r="Y18" s="109">
        <v>0</v>
      </c>
      <c r="Z18" s="110"/>
      <c r="AA18" s="113"/>
      <c r="AB18" s="114"/>
      <c r="AC18" s="115"/>
      <c r="AD18" s="27">
        <f t="shared" si="5"/>
        <v>24</v>
      </c>
      <c r="AE18" s="27">
        <f t="shared" si="6"/>
        <v>2</v>
      </c>
      <c r="AF18" s="77">
        <f t="shared" si="7"/>
        <v>0</v>
      </c>
      <c r="AG18" s="78">
        <f t="shared" si="8"/>
        <v>0</v>
      </c>
      <c r="AH18" s="78">
        <f t="shared" si="9"/>
        <v>0</v>
      </c>
      <c r="AI18" s="78">
        <f t="shared" si="10"/>
        <v>0</v>
      </c>
      <c r="AJ18" s="78"/>
      <c r="AK18" s="78">
        <f t="shared" si="11"/>
        <v>0</v>
      </c>
      <c r="AL18" s="28">
        <f t="shared" si="0"/>
        <v>8.3333333333333329E-2</v>
      </c>
      <c r="AM18" s="79" t="e">
        <f t="shared" si="12"/>
        <v>#DIV/0!</v>
      </c>
      <c r="AN18" s="29">
        <f t="shared" si="1"/>
        <v>26.160000000000004</v>
      </c>
      <c r="AO18" s="29">
        <f t="shared" si="2"/>
        <v>2.1800000000000002</v>
      </c>
      <c r="AP18" s="30">
        <f t="shared" si="13"/>
        <v>28.340000000000003</v>
      </c>
      <c r="AQ18" s="80">
        <f t="shared" si="3"/>
        <v>0</v>
      </c>
      <c r="AR18" s="80">
        <f t="shared" si="4"/>
        <v>0</v>
      </c>
      <c r="AS18" s="81">
        <f t="shared" si="14"/>
        <v>0</v>
      </c>
      <c r="AT18" s="81">
        <f t="shared" si="15"/>
        <v>0</v>
      </c>
    </row>
    <row r="19" spans="2:46" ht="15" thickBot="1">
      <c r="B19" s="190"/>
      <c r="C19" s="56" t="s">
        <v>48</v>
      </c>
      <c r="D19" s="14">
        <v>0.9</v>
      </c>
      <c r="E19" s="116">
        <v>8</v>
      </c>
      <c r="F19" s="117"/>
      <c r="G19" s="118">
        <v>4</v>
      </c>
      <c r="H19" s="119"/>
      <c r="I19" s="120">
        <v>1</v>
      </c>
      <c r="J19" s="116">
        <v>8</v>
      </c>
      <c r="K19" s="117"/>
      <c r="L19" s="118">
        <v>5</v>
      </c>
      <c r="M19" s="119">
        <v>1</v>
      </c>
      <c r="N19" s="120"/>
      <c r="O19" s="116">
        <v>8</v>
      </c>
      <c r="P19" s="117"/>
      <c r="Q19" s="118">
        <v>4</v>
      </c>
      <c r="R19" s="119"/>
      <c r="S19" s="120">
        <v>1</v>
      </c>
      <c r="T19" s="116">
        <v>8</v>
      </c>
      <c r="U19" s="117"/>
      <c r="V19" s="118">
        <v>4</v>
      </c>
      <c r="W19" s="119"/>
      <c r="X19" s="120"/>
      <c r="Y19" s="116">
        <v>0</v>
      </c>
      <c r="Z19" s="117"/>
      <c r="AA19" s="118"/>
      <c r="AB19" s="119"/>
      <c r="AC19" s="120"/>
      <c r="AD19" s="27">
        <f t="shared" si="5"/>
        <v>32</v>
      </c>
      <c r="AE19" s="27">
        <f t="shared" si="6"/>
        <v>0</v>
      </c>
      <c r="AF19" s="65">
        <f t="shared" si="7"/>
        <v>17</v>
      </c>
      <c r="AG19" s="66">
        <f t="shared" si="8"/>
        <v>1</v>
      </c>
      <c r="AH19" s="66">
        <f t="shared" si="9"/>
        <v>2</v>
      </c>
      <c r="AI19" s="66">
        <f t="shared" si="10"/>
        <v>14</v>
      </c>
      <c r="AJ19" s="66">
        <v>7</v>
      </c>
      <c r="AK19" s="66">
        <f t="shared" si="11"/>
        <v>7</v>
      </c>
      <c r="AL19" s="28">
        <f t="shared" si="0"/>
        <v>0</v>
      </c>
      <c r="AM19" s="62">
        <f t="shared" si="12"/>
        <v>5.8823529411764705E-2</v>
      </c>
      <c r="AN19" s="29">
        <f t="shared" si="1"/>
        <v>28.8</v>
      </c>
      <c r="AO19" s="29">
        <f t="shared" si="2"/>
        <v>0</v>
      </c>
      <c r="AP19" s="30">
        <f t="shared" si="13"/>
        <v>28.8</v>
      </c>
      <c r="AQ19" s="67">
        <f t="shared" si="3"/>
        <v>15.3</v>
      </c>
      <c r="AR19" s="67">
        <f t="shared" si="4"/>
        <v>0.9</v>
      </c>
      <c r="AS19" s="68">
        <f t="shared" si="14"/>
        <v>16.2</v>
      </c>
      <c r="AT19" s="72">
        <f t="shared" si="15"/>
        <v>6.3</v>
      </c>
    </row>
    <row r="20" spans="2:46" ht="15" customHeight="1" thickTop="1" thickBot="1">
      <c r="B20" s="179" t="s">
        <v>49</v>
      </c>
      <c r="C20" s="51" t="s">
        <v>50</v>
      </c>
      <c r="D20" s="16">
        <v>1.57</v>
      </c>
      <c r="E20" s="103">
        <v>8</v>
      </c>
      <c r="F20" s="121"/>
      <c r="G20" s="122">
        <v>4</v>
      </c>
      <c r="H20" s="123"/>
      <c r="I20" s="124">
        <v>2</v>
      </c>
      <c r="J20" s="103">
        <v>10</v>
      </c>
      <c r="K20" s="121"/>
      <c r="L20" s="122">
        <v>4</v>
      </c>
      <c r="M20" s="123"/>
      <c r="N20" s="124">
        <v>4</v>
      </c>
      <c r="O20" s="103">
        <v>10</v>
      </c>
      <c r="P20" s="121">
        <v>1</v>
      </c>
      <c r="Q20" s="122">
        <v>4</v>
      </c>
      <c r="R20" s="123"/>
      <c r="S20" s="124">
        <v>1</v>
      </c>
      <c r="T20" s="103">
        <v>10</v>
      </c>
      <c r="U20" s="121"/>
      <c r="V20" s="122">
        <v>4</v>
      </c>
      <c r="W20" s="123"/>
      <c r="X20" s="124">
        <v>3</v>
      </c>
      <c r="Y20" s="103">
        <v>4</v>
      </c>
      <c r="Z20" s="121"/>
      <c r="AA20" s="122">
        <v>3</v>
      </c>
      <c r="AB20" s="123">
        <v>1</v>
      </c>
      <c r="AC20" s="124"/>
      <c r="AD20" s="27">
        <f t="shared" si="5"/>
        <v>42</v>
      </c>
      <c r="AE20" s="27">
        <f t="shared" si="6"/>
        <v>1</v>
      </c>
      <c r="AF20" s="65">
        <f t="shared" si="7"/>
        <v>19</v>
      </c>
      <c r="AG20" s="66">
        <f t="shared" si="8"/>
        <v>1</v>
      </c>
      <c r="AH20" s="66">
        <f t="shared" si="9"/>
        <v>10</v>
      </c>
      <c r="AI20" s="66">
        <f t="shared" si="10"/>
        <v>8</v>
      </c>
      <c r="AJ20" s="66">
        <v>1</v>
      </c>
      <c r="AK20" s="66">
        <f t="shared" si="11"/>
        <v>7</v>
      </c>
      <c r="AL20" s="28">
        <f t="shared" si="0"/>
        <v>2.3809523809523808E-2</v>
      </c>
      <c r="AM20" s="62">
        <f t="shared" si="12"/>
        <v>5.2631578947368418E-2</v>
      </c>
      <c r="AN20" s="29">
        <f t="shared" si="1"/>
        <v>65.94</v>
      </c>
      <c r="AO20" s="29">
        <f t="shared" si="2"/>
        <v>1.57</v>
      </c>
      <c r="AP20" s="30">
        <f t="shared" si="13"/>
        <v>67.509999999999991</v>
      </c>
      <c r="AQ20" s="67">
        <f t="shared" si="3"/>
        <v>29.830000000000002</v>
      </c>
      <c r="AR20" s="67">
        <f t="shared" si="4"/>
        <v>1.57</v>
      </c>
      <c r="AS20" s="68">
        <f t="shared" si="14"/>
        <v>31.400000000000002</v>
      </c>
      <c r="AT20" s="72">
        <f t="shared" si="15"/>
        <v>10.99</v>
      </c>
    </row>
    <row r="21" spans="2:46" ht="15" thickBot="1">
      <c r="B21" s="180"/>
      <c r="C21" s="9" t="s">
        <v>51</v>
      </c>
      <c r="D21" s="7">
        <v>1.34</v>
      </c>
      <c r="E21" s="109">
        <v>8</v>
      </c>
      <c r="F21" s="125"/>
      <c r="G21" s="126">
        <v>4</v>
      </c>
      <c r="H21" s="111"/>
      <c r="I21" s="112">
        <v>4</v>
      </c>
      <c r="J21" s="109">
        <v>10</v>
      </c>
      <c r="K21" s="125"/>
      <c r="L21" s="126">
        <v>4</v>
      </c>
      <c r="M21" s="111"/>
      <c r="N21" s="112">
        <v>4</v>
      </c>
      <c r="O21" s="109">
        <v>10</v>
      </c>
      <c r="P21" s="125">
        <v>2</v>
      </c>
      <c r="Q21" s="126">
        <v>4</v>
      </c>
      <c r="R21" s="111">
        <v>1</v>
      </c>
      <c r="S21" s="112"/>
      <c r="T21" s="109">
        <v>10</v>
      </c>
      <c r="U21" s="125">
        <v>1</v>
      </c>
      <c r="V21" s="126">
        <v>4</v>
      </c>
      <c r="W21" s="111"/>
      <c r="X21" s="112"/>
      <c r="Y21" s="109">
        <v>6</v>
      </c>
      <c r="Z21" s="125">
        <v>2</v>
      </c>
      <c r="AA21" s="126">
        <v>4</v>
      </c>
      <c r="AB21" s="111">
        <v>2</v>
      </c>
      <c r="AC21" s="112"/>
      <c r="AD21" s="27">
        <f t="shared" si="5"/>
        <v>44</v>
      </c>
      <c r="AE21" s="27">
        <f t="shared" si="6"/>
        <v>5</v>
      </c>
      <c r="AF21" s="65">
        <f t="shared" si="7"/>
        <v>20</v>
      </c>
      <c r="AG21" s="66">
        <f t="shared" si="8"/>
        <v>3</v>
      </c>
      <c r="AH21" s="66">
        <f t="shared" si="9"/>
        <v>8</v>
      </c>
      <c r="AI21" s="66">
        <f t="shared" si="10"/>
        <v>9</v>
      </c>
      <c r="AJ21" s="66">
        <v>1</v>
      </c>
      <c r="AK21" s="66">
        <f t="shared" si="11"/>
        <v>8</v>
      </c>
      <c r="AL21" s="28">
        <f t="shared" si="0"/>
        <v>0.11363636363636363</v>
      </c>
      <c r="AM21" s="62">
        <f t="shared" si="12"/>
        <v>0.15</v>
      </c>
      <c r="AN21" s="29">
        <f t="shared" si="1"/>
        <v>58.96</v>
      </c>
      <c r="AO21" s="29">
        <f t="shared" si="2"/>
        <v>6.7</v>
      </c>
      <c r="AP21" s="30">
        <f t="shared" si="13"/>
        <v>65.66</v>
      </c>
      <c r="AQ21" s="67">
        <f t="shared" si="3"/>
        <v>26.8</v>
      </c>
      <c r="AR21" s="67">
        <f t="shared" si="4"/>
        <v>4.0200000000000005</v>
      </c>
      <c r="AS21" s="68">
        <f t="shared" si="14"/>
        <v>30.82</v>
      </c>
      <c r="AT21" s="72">
        <f t="shared" si="15"/>
        <v>10.72</v>
      </c>
    </row>
    <row r="22" spans="2:46" ht="15" thickBot="1">
      <c r="B22" s="180"/>
      <c r="C22" s="9" t="s">
        <v>52</v>
      </c>
      <c r="D22" s="7">
        <v>2.34</v>
      </c>
      <c r="E22" s="109">
        <v>8</v>
      </c>
      <c r="F22" s="125"/>
      <c r="G22" s="126">
        <v>4</v>
      </c>
      <c r="H22" s="111"/>
      <c r="I22" s="112"/>
      <c r="J22" s="109">
        <v>20</v>
      </c>
      <c r="K22" s="125"/>
      <c r="L22" s="126">
        <v>7</v>
      </c>
      <c r="M22" s="111"/>
      <c r="N22" s="112"/>
      <c r="O22" s="109">
        <v>20</v>
      </c>
      <c r="P22" s="125"/>
      <c r="Q22" s="126">
        <v>7</v>
      </c>
      <c r="R22" s="111"/>
      <c r="S22" s="112"/>
      <c r="T22" s="109">
        <v>20</v>
      </c>
      <c r="U22" s="125"/>
      <c r="V22" s="126">
        <v>8</v>
      </c>
      <c r="W22" s="111"/>
      <c r="X22" s="112">
        <v>4</v>
      </c>
      <c r="Y22" s="109">
        <v>4</v>
      </c>
      <c r="Z22" s="125"/>
      <c r="AA22" s="126">
        <v>4</v>
      </c>
      <c r="AB22" s="111"/>
      <c r="AC22" s="112"/>
      <c r="AD22" s="27">
        <f t="shared" si="5"/>
        <v>72</v>
      </c>
      <c r="AE22" s="27">
        <f t="shared" si="6"/>
        <v>0</v>
      </c>
      <c r="AF22" s="65">
        <f t="shared" si="7"/>
        <v>30</v>
      </c>
      <c r="AG22" s="66">
        <f t="shared" si="8"/>
        <v>0</v>
      </c>
      <c r="AH22" s="66">
        <f t="shared" si="9"/>
        <v>4</v>
      </c>
      <c r="AI22" s="66">
        <f t="shared" si="10"/>
        <v>26</v>
      </c>
      <c r="AJ22" s="66">
        <v>22</v>
      </c>
      <c r="AK22" s="66">
        <f t="shared" si="11"/>
        <v>4</v>
      </c>
      <c r="AL22" s="28">
        <f t="shared" si="0"/>
        <v>0</v>
      </c>
      <c r="AM22" s="62">
        <f t="shared" si="12"/>
        <v>0</v>
      </c>
      <c r="AN22" s="29">
        <f t="shared" si="1"/>
        <v>168.48</v>
      </c>
      <c r="AO22" s="29">
        <f t="shared" si="2"/>
        <v>0</v>
      </c>
      <c r="AP22" s="30">
        <f t="shared" si="13"/>
        <v>168.48</v>
      </c>
      <c r="AQ22" s="67">
        <f t="shared" si="3"/>
        <v>70.199999999999989</v>
      </c>
      <c r="AR22" s="67">
        <f t="shared" si="4"/>
        <v>0</v>
      </c>
      <c r="AS22" s="68">
        <f t="shared" si="14"/>
        <v>70.199999999999989</v>
      </c>
      <c r="AT22" s="72">
        <f t="shared" si="15"/>
        <v>9.36</v>
      </c>
    </row>
    <row r="23" spans="2:46" ht="15" thickBot="1">
      <c r="B23" s="180"/>
      <c r="C23" s="9" t="s">
        <v>53</v>
      </c>
      <c r="D23" s="7">
        <v>1.85</v>
      </c>
      <c r="E23" s="109">
        <v>8</v>
      </c>
      <c r="F23" s="125"/>
      <c r="G23" s="126">
        <v>4</v>
      </c>
      <c r="H23" s="111"/>
      <c r="I23" s="112">
        <v>3</v>
      </c>
      <c r="J23" s="109">
        <v>0</v>
      </c>
      <c r="K23" s="125"/>
      <c r="L23" s="126">
        <v>3</v>
      </c>
      <c r="M23" s="111"/>
      <c r="N23" s="112">
        <v>2</v>
      </c>
      <c r="O23" s="109">
        <v>10</v>
      </c>
      <c r="P23" s="125">
        <v>1</v>
      </c>
      <c r="Q23" s="126">
        <v>4</v>
      </c>
      <c r="R23" s="111"/>
      <c r="S23" s="112"/>
      <c r="T23" s="109">
        <v>0</v>
      </c>
      <c r="U23" s="125"/>
      <c r="V23" s="126"/>
      <c r="W23" s="111"/>
      <c r="X23" s="112"/>
      <c r="Y23" s="109">
        <v>0</v>
      </c>
      <c r="Z23" s="125"/>
      <c r="AA23" s="126"/>
      <c r="AB23" s="111"/>
      <c r="AC23" s="112"/>
      <c r="AD23" s="27">
        <f t="shared" si="5"/>
        <v>18</v>
      </c>
      <c r="AE23" s="27">
        <f t="shared" si="6"/>
        <v>1</v>
      </c>
      <c r="AF23" s="65">
        <f t="shared" si="7"/>
        <v>11</v>
      </c>
      <c r="AG23" s="66">
        <f t="shared" si="8"/>
        <v>0</v>
      </c>
      <c r="AH23" s="66">
        <f t="shared" si="9"/>
        <v>5</v>
      </c>
      <c r="AI23" s="66">
        <f t="shared" si="10"/>
        <v>6</v>
      </c>
      <c r="AJ23" s="66">
        <v>5</v>
      </c>
      <c r="AK23" s="66">
        <f t="shared" si="11"/>
        <v>1</v>
      </c>
      <c r="AL23" s="28">
        <f t="shared" si="0"/>
        <v>5.5555555555555552E-2</v>
      </c>
      <c r="AM23" s="62">
        <f t="shared" si="12"/>
        <v>0</v>
      </c>
      <c r="AN23" s="29">
        <f t="shared" si="1"/>
        <v>33.300000000000004</v>
      </c>
      <c r="AO23" s="29">
        <f t="shared" si="2"/>
        <v>1.85</v>
      </c>
      <c r="AP23" s="30">
        <f t="shared" si="13"/>
        <v>35.150000000000006</v>
      </c>
      <c r="AQ23" s="67">
        <f t="shared" si="3"/>
        <v>20.350000000000001</v>
      </c>
      <c r="AR23" s="67">
        <f t="shared" si="4"/>
        <v>0</v>
      </c>
      <c r="AS23" s="68">
        <f t="shared" si="14"/>
        <v>20.350000000000001</v>
      </c>
      <c r="AT23" s="72">
        <f t="shared" si="15"/>
        <v>1.85</v>
      </c>
    </row>
    <row r="24" spans="2:46" ht="15" thickBot="1">
      <c r="B24" s="180"/>
      <c r="C24" s="10" t="s">
        <v>54</v>
      </c>
      <c r="D24" s="7">
        <v>1.1299999999999999</v>
      </c>
      <c r="E24" s="109">
        <v>0</v>
      </c>
      <c r="F24" s="125"/>
      <c r="G24" s="126">
        <v>4</v>
      </c>
      <c r="H24" s="111"/>
      <c r="I24" s="112"/>
      <c r="J24" s="109">
        <v>10</v>
      </c>
      <c r="K24" s="125"/>
      <c r="L24" s="126">
        <v>4</v>
      </c>
      <c r="M24" s="111"/>
      <c r="N24" s="112">
        <v>4</v>
      </c>
      <c r="O24" s="109">
        <v>0</v>
      </c>
      <c r="P24" s="125"/>
      <c r="Q24" s="126">
        <v>4</v>
      </c>
      <c r="R24" s="111"/>
      <c r="S24" s="112">
        <v>2</v>
      </c>
      <c r="T24" s="109">
        <v>10</v>
      </c>
      <c r="U24" s="125">
        <v>2</v>
      </c>
      <c r="V24" s="126">
        <v>4</v>
      </c>
      <c r="W24" s="111"/>
      <c r="X24" s="112">
        <v>1</v>
      </c>
      <c r="Y24" s="109">
        <v>0</v>
      </c>
      <c r="Z24" s="125"/>
      <c r="AA24" s="126">
        <v>1</v>
      </c>
      <c r="AB24" s="111"/>
      <c r="AC24" s="112"/>
      <c r="AD24" s="27">
        <f t="shared" si="5"/>
        <v>20</v>
      </c>
      <c r="AE24" s="27">
        <f t="shared" si="6"/>
        <v>2</v>
      </c>
      <c r="AF24" s="65">
        <f t="shared" si="7"/>
        <v>17</v>
      </c>
      <c r="AG24" s="66">
        <f t="shared" si="8"/>
        <v>0</v>
      </c>
      <c r="AH24" s="66">
        <f t="shared" si="9"/>
        <v>7</v>
      </c>
      <c r="AI24" s="66">
        <f t="shared" si="10"/>
        <v>10</v>
      </c>
      <c r="AJ24" s="66"/>
      <c r="AK24" s="66">
        <f t="shared" si="11"/>
        <v>10</v>
      </c>
      <c r="AL24" s="28">
        <f t="shared" si="0"/>
        <v>0.1</v>
      </c>
      <c r="AM24" s="62">
        <f t="shared" si="12"/>
        <v>0</v>
      </c>
      <c r="AN24" s="29">
        <f t="shared" si="1"/>
        <v>22.599999999999998</v>
      </c>
      <c r="AO24" s="29">
        <f t="shared" si="2"/>
        <v>2.2599999999999998</v>
      </c>
      <c r="AP24" s="30">
        <f t="shared" si="13"/>
        <v>24.86</v>
      </c>
      <c r="AQ24" s="67">
        <f t="shared" si="3"/>
        <v>19.209999999999997</v>
      </c>
      <c r="AR24" s="67">
        <f t="shared" si="4"/>
        <v>0</v>
      </c>
      <c r="AS24" s="68">
        <f t="shared" si="14"/>
        <v>19.209999999999997</v>
      </c>
      <c r="AT24" s="72">
        <f t="shared" si="15"/>
        <v>11.299999999999999</v>
      </c>
    </row>
    <row r="25" spans="2:46" ht="15" thickBot="1">
      <c r="B25" s="180"/>
      <c r="C25" s="9" t="s">
        <v>55</v>
      </c>
      <c r="D25" s="7">
        <v>1.3</v>
      </c>
      <c r="E25" s="109">
        <v>3</v>
      </c>
      <c r="F25" s="125"/>
      <c r="G25" s="126">
        <v>3</v>
      </c>
      <c r="H25" s="111"/>
      <c r="I25" s="112"/>
      <c r="J25" s="109">
        <v>4</v>
      </c>
      <c r="K25" s="125"/>
      <c r="L25" s="126">
        <v>3</v>
      </c>
      <c r="M25" s="111"/>
      <c r="N25" s="112"/>
      <c r="O25" s="109">
        <v>4</v>
      </c>
      <c r="P25" s="125"/>
      <c r="Q25" s="126">
        <v>3</v>
      </c>
      <c r="R25" s="111">
        <v>1</v>
      </c>
      <c r="S25" s="112"/>
      <c r="T25" s="109">
        <v>4</v>
      </c>
      <c r="U25" s="125"/>
      <c r="V25" s="126">
        <v>3</v>
      </c>
      <c r="W25" s="111">
        <v>1</v>
      </c>
      <c r="X25" s="112"/>
      <c r="Y25" s="109">
        <v>3</v>
      </c>
      <c r="Z25" s="125"/>
      <c r="AA25" s="126"/>
      <c r="AB25" s="111"/>
      <c r="AC25" s="112"/>
      <c r="AD25" s="27">
        <f t="shared" si="5"/>
        <v>18</v>
      </c>
      <c r="AE25" s="27">
        <f t="shared" si="6"/>
        <v>0</v>
      </c>
      <c r="AF25" s="65">
        <f t="shared" si="7"/>
        <v>12</v>
      </c>
      <c r="AG25" s="66">
        <f t="shared" si="8"/>
        <v>2</v>
      </c>
      <c r="AH25" s="66">
        <f t="shared" si="9"/>
        <v>0</v>
      </c>
      <c r="AI25" s="66">
        <f t="shared" si="10"/>
        <v>10</v>
      </c>
      <c r="AJ25" s="66">
        <v>5</v>
      </c>
      <c r="AK25" s="66">
        <f t="shared" si="11"/>
        <v>5</v>
      </c>
      <c r="AL25" s="28">
        <f t="shared" si="0"/>
        <v>0</v>
      </c>
      <c r="AM25" s="62">
        <f t="shared" si="12"/>
        <v>0.16666666666666666</v>
      </c>
      <c r="AN25" s="29">
        <f t="shared" si="1"/>
        <v>23.400000000000002</v>
      </c>
      <c r="AO25" s="29">
        <f t="shared" si="2"/>
        <v>0</v>
      </c>
      <c r="AP25" s="30">
        <f t="shared" si="13"/>
        <v>23.400000000000002</v>
      </c>
      <c r="AQ25" s="67">
        <f t="shared" si="3"/>
        <v>15.600000000000001</v>
      </c>
      <c r="AR25" s="67">
        <f t="shared" si="4"/>
        <v>2.6</v>
      </c>
      <c r="AS25" s="68">
        <f t="shared" si="14"/>
        <v>18.200000000000003</v>
      </c>
      <c r="AT25" s="72">
        <f t="shared" si="15"/>
        <v>6.5</v>
      </c>
    </row>
    <row r="26" spans="2:46" ht="15" thickBot="1">
      <c r="B26" s="180"/>
      <c r="C26" s="9" t="s">
        <v>56</v>
      </c>
      <c r="D26" s="7">
        <v>0.75</v>
      </c>
      <c r="E26" s="107">
        <v>3</v>
      </c>
      <c r="F26" s="130"/>
      <c r="G26" s="131"/>
      <c r="H26" s="132"/>
      <c r="I26" s="133"/>
      <c r="J26" s="107">
        <v>4</v>
      </c>
      <c r="K26" s="130">
        <v>1</v>
      </c>
      <c r="L26" s="131"/>
      <c r="M26" s="132"/>
      <c r="N26" s="133"/>
      <c r="O26" s="107">
        <v>9</v>
      </c>
      <c r="P26" s="130"/>
      <c r="Q26" s="131"/>
      <c r="R26" s="132"/>
      <c r="S26" s="133"/>
      <c r="T26" s="107">
        <v>4</v>
      </c>
      <c r="U26" s="130"/>
      <c r="V26" s="131"/>
      <c r="W26" s="132"/>
      <c r="X26" s="133"/>
      <c r="Y26" s="107">
        <v>3</v>
      </c>
      <c r="Z26" s="130">
        <v>1</v>
      </c>
      <c r="AA26" s="131"/>
      <c r="AB26" s="132"/>
      <c r="AC26" s="133"/>
      <c r="AD26" s="27">
        <f t="shared" si="5"/>
        <v>23</v>
      </c>
      <c r="AE26" s="27">
        <f t="shared" si="6"/>
        <v>2</v>
      </c>
      <c r="AF26" s="77">
        <f t="shared" si="7"/>
        <v>0</v>
      </c>
      <c r="AG26" s="78">
        <f t="shared" si="8"/>
        <v>0</v>
      </c>
      <c r="AH26" s="78">
        <f t="shared" si="9"/>
        <v>0</v>
      </c>
      <c r="AI26" s="78">
        <f t="shared" si="10"/>
        <v>0</v>
      </c>
      <c r="AJ26" s="78"/>
      <c r="AK26" s="78">
        <f t="shared" si="11"/>
        <v>0</v>
      </c>
      <c r="AL26" s="28">
        <f t="shared" si="0"/>
        <v>8.6956521739130432E-2</v>
      </c>
      <c r="AM26" s="79" t="e">
        <f t="shared" si="12"/>
        <v>#DIV/0!</v>
      </c>
      <c r="AN26" s="29">
        <f t="shared" si="1"/>
        <v>17.25</v>
      </c>
      <c r="AO26" s="29">
        <f t="shared" si="2"/>
        <v>1.5</v>
      </c>
      <c r="AP26" s="30">
        <f t="shared" si="13"/>
        <v>18.75</v>
      </c>
      <c r="AQ26" s="80">
        <f t="shared" si="3"/>
        <v>0</v>
      </c>
      <c r="AR26" s="80">
        <f t="shared" si="4"/>
        <v>0</v>
      </c>
      <c r="AS26" s="81">
        <f t="shared" si="14"/>
        <v>0</v>
      </c>
      <c r="AT26" s="81">
        <f t="shared" si="15"/>
        <v>0</v>
      </c>
    </row>
    <row r="27" spans="2:46" ht="15" thickBot="1">
      <c r="B27" s="180"/>
      <c r="C27" s="9" t="s">
        <v>57</v>
      </c>
      <c r="D27" s="7">
        <v>0.86</v>
      </c>
      <c r="E27" s="107">
        <v>0</v>
      </c>
      <c r="F27" s="130"/>
      <c r="G27" s="131"/>
      <c r="H27" s="132"/>
      <c r="I27" s="133"/>
      <c r="J27" s="107">
        <v>12</v>
      </c>
      <c r="K27" s="130">
        <v>3</v>
      </c>
      <c r="L27" s="131"/>
      <c r="M27" s="132"/>
      <c r="N27" s="133"/>
      <c r="O27" s="107">
        <v>12</v>
      </c>
      <c r="P27" s="130">
        <v>1</v>
      </c>
      <c r="Q27" s="131"/>
      <c r="R27" s="132"/>
      <c r="S27" s="133"/>
      <c r="T27" s="107">
        <v>12</v>
      </c>
      <c r="U27" s="130"/>
      <c r="V27" s="131"/>
      <c r="W27" s="132"/>
      <c r="X27" s="133"/>
      <c r="Y27" s="107">
        <v>0</v>
      </c>
      <c r="Z27" s="130"/>
      <c r="AA27" s="131"/>
      <c r="AB27" s="132"/>
      <c r="AC27" s="133"/>
      <c r="AD27" s="27">
        <f t="shared" si="5"/>
        <v>36</v>
      </c>
      <c r="AE27" s="27">
        <f t="shared" si="6"/>
        <v>4</v>
      </c>
      <c r="AF27" s="77">
        <f t="shared" si="7"/>
        <v>0</v>
      </c>
      <c r="AG27" s="78">
        <f t="shared" si="8"/>
        <v>0</v>
      </c>
      <c r="AH27" s="78">
        <f t="shared" si="9"/>
        <v>0</v>
      </c>
      <c r="AI27" s="78">
        <f t="shared" si="10"/>
        <v>0</v>
      </c>
      <c r="AJ27" s="78"/>
      <c r="AK27" s="78">
        <f t="shared" si="11"/>
        <v>0</v>
      </c>
      <c r="AL27" s="28">
        <f t="shared" si="0"/>
        <v>0.1111111111111111</v>
      </c>
      <c r="AM27" s="79" t="e">
        <f t="shared" si="12"/>
        <v>#DIV/0!</v>
      </c>
      <c r="AN27" s="29">
        <f t="shared" si="1"/>
        <v>30.96</v>
      </c>
      <c r="AO27" s="29">
        <f t="shared" si="2"/>
        <v>3.44</v>
      </c>
      <c r="AP27" s="30">
        <f t="shared" si="13"/>
        <v>34.4</v>
      </c>
      <c r="AQ27" s="80">
        <f t="shared" si="3"/>
        <v>0</v>
      </c>
      <c r="AR27" s="80">
        <f t="shared" si="4"/>
        <v>0</v>
      </c>
      <c r="AS27" s="81">
        <f t="shared" si="14"/>
        <v>0</v>
      </c>
      <c r="AT27" s="81">
        <f t="shared" si="15"/>
        <v>0</v>
      </c>
    </row>
    <row r="28" spans="2:46" ht="15" thickBot="1">
      <c r="B28" s="181"/>
      <c r="C28" s="52" t="s">
        <v>58</v>
      </c>
      <c r="D28" s="14">
        <v>0.8</v>
      </c>
      <c r="E28" s="134">
        <v>10</v>
      </c>
      <c r="F28" s="135">
        <v>3</v>
      </c>
      <c r="G28" s="136"/>
      <c r="H28" s="137"/>
      <c r="I28" s="138"/>
      <c r="J28" s="134">
        <v>10</v>
      </c>
      <c r="K28" s="135">
        <v>1</v>
      </c>
      <c r="L28" s="136"/>
      <c r="M28" s="137"/>
      <c r="N28" s="138"/>
      <c r="O28" s="134">
        <v>10</v>
      </c>
      <c r="P28" s="135"/>
      <c r="Q28" s="136"/>
      <c r="R28" s="137"/>
      <c r="S28" s="138"/>
      <c r="T28" s="134">
        <v>15</v>
      </c>
      <c r="U28" s="135">
        <v>1</v>
      </c>
      <c r="V28" s="136"/>
      <c r="W28" s="137"/>
      <c r="X28" s="138"/>
      <c r="Y28" s="134">
        <v>0</v>
      </c>
      <c r="Z28" s="135"/>
      <c r="AA28" s="136"/>
      <c r="AB28" s="137"/>
      <c r="AC28" s="138"/>
      <c r="AD28" s="27">
        <f t="shared" si="5"/>
        <v>45</v>
      </c>
      <c r="AE28" s="27">
        <f t="shared" si="6"/>
        <v>5</v>
      </c>
      <c r="AF28" s="77">
        <f t="shared" si="7"/>
        <v>0</v>
      </c>
      <c r="AG28" s="78">
        <f t="shared" si="8"/>
        <v>0</v>
      </c>
      <c r="AH28" s="78">
        <f t="shared" si="9"/>
        <v>0</v>
      </c>
      <c r="AI28" s="78">
        <f t="shared" si="10"/>
        <v>0</v>
      </c>
      <c r="AJ28" s="78"/>
      <c r="AK28" s="78">
        <f t="shared" si="11"/>
        <v>0</v>
      </c>
      <c r="AL28" s="31">
        <f t="shared" si="0"/>
        <v>0.1111111111111111</v>
      </c>
      <c r="AM28" s="79" t="e">
        <f t="shared" si="12"/>
        <v>#DIV/0!</v>
      </c>
      <c r="AN28" s="29">
        <f t="shared" si="1"/>
        <v>36</v>
      </c>
      <c r="AO28" s="29">
        <f t="shared" si="2"/>
        <v>4</v>
      </c>
      <c r="AP28" s="30">
        <f t="shared" si="13"/>
        <v>40</v>
      </c>
      <c r="AQ28" s="80">
        <f t="shared" si="3"/>
        <v>0</v>
      </c>
      <c r="AR28" s="80">
        <f t="shared" si="4"/>
        <v>0</v>
      </c>
      <c r="AS28" s="81">
        <f t="shared" si="14"/>
        <v>0</v>
      </c>
      <c r="AT28" s="81">
        <f t="shared" si="15"/>
        <v>0</v>
      </c>
    </row>
    <row r="29" spans="2:46" ht="15.6" customHeight="1" thickTop="1" thickBot="1">
      <c r="B29" s="196" t="s">
        <v>59</v>
      </c>
      <c r="C29" s="49" t="s">
        <v>60</v>
      </c>
      <c r="D29" s="16">
        <v>2.95</v>
      </c>
      <c r="E29" s="103">
        <v>20</v>
      </c>
      <c r="F29" s="139"/>
      <c r="G29" s="122">
        <v>10</v>
      </c>
      <c r="H29" s="123"/>
      <c r="I29" s="124">
        <v>4</v>
      </c>
      <c r="J29" s="103">
        <v>20</v>
      </c>
      <c r="K29" s="139"/>
      <c r="L29" s="122">
        <v>5</v>
      </c>
      <c r="M29" s="123"/>
      <c r="N29" s="124"/>
      <c r="O29" s="103">
        <v>20</v>
      </c>
      <c r="P29" s="139"/>
      <c r="Q29" s="122"/>
      <c r="R29" s="123"/>
      <c r="S29" s="124"/>
      <c r="T29" s="103">
        <v>20</v>
      </c>
      <c r="U29" s="139"/>
      <c r="V29" s="122">
        <v>5</v>
      </c>
      <c r="W29" s="123"/>
      <c r="X29" s="124">
        <v>1</v>
      </c>
      <c r="Y29" s="103">
        <v>15</v>
      </c>
      <c r="Z29" s="139"/>
      <c r="AA29" s="122">
        <v>8</v>
      </c>
      <c r="AB29" s="123">
        <v>1</v>
      </c>
      <c r="AC29" s="124"/>
      <c r="AD29" s="27">
        <f t="shared" si="5"/>
        <v>95</v>
      </c>
      <c r="AE29" s="27">
        <f t="shared" si="6"/>
        <v>0</v>
      </c>
      <c r="AF29" s="65">
        <f t="shared" si="7"/>
        <v>28</v>
      </c>
      <c r="AG29" s="66">
        <f t="shared" si="8"/>
        <v>1</v>
      </c>
      <c r="AH29" s="66">
        <f t="shared" si="9"/>
        <v>5</v>
      </c>
      <c r="AI29" s="66">
        <f t="shared" si="10"/>
        <v>22</v>
      </c>
      <c r="AJ29" s="76">
        <v>12</v>
      </c>
      <c r="AK29" s="66">
        <f t="shared" si="11"/>
        <v>10</v>
      </c>
      <c r="AL29" s="32">
        <f t="shared" si="0"/>
        <v>0</v>
      </c>
      <c r="AM29" s="62">
        <f t="shared" si="12"/>
        <v>3.5714285714285712E-2</v>
      </c>
      <c r="AN29" s="29">
        <f t="shared" si="1"/>
        <v>280.25</v>
      </c>
      <c r="AO29" s="29">
        <f t="shared" si="2"/>
        <v>0</v>
      </c>
      <c r="AP29" s="30">
        <f t="shared" si="13"/>
        <v>280.25</v>
      </c>
      <c r="AQ29" s="67">
        <f t="shared" si="3"/>
        <v>82.600000000000009</v>
      </c>
      <c r="AR29" s="67">
        <f t="shared" si="4"/>
        <v>2.95</v>
      </c>
      <c r="AS29" s="68">
        <f t="shared" si="14"/>
        <v>85.550000000000011</v>
      </c>
      <c r="AT29" s="72">
        <f t="shared" si="15"/>
        <v>29.5</v>
      </c>
    </row>
    <row r="30" spans="2:46" ht="15" thickBot="1">
      <c r="B30" s="197"/>
      <c r="C30" s="13" t="s">
        <v>61</v>
      </c>
      <c r="D30" s="8">
        <v>2.58</v>
      </c>
      <c r="E30" s="109">
        <v>30</v>
      </c>
      <c r="F30" s="140"/>
      <c r="G30" s="126">
        <v>10</v>
      </c>
      <c r="H30" s="111"/>
      <c r="I30" s="112">
        <v>3</v>
      </c>
      <c r="J30" s="109">
        <v>25</v>
      </c>
      <c r="K30" s="140"/>
      <c r="L30" s="126">
        <v>11</v>
      </c>
      <c r="M30" s="111"/>
      <c r="N30" s="112"/>
      <c r="O30" s="109">
        <v>25</v>
      </c>
      <c r="P30" s="140"/>
      <c r="Q30" s="126">
        <v>12</v>
      </c>
      <c r="R30" s="111"/>
      <c r="S30" s="112"/>
      <c r="T30" s="109">
        <v>25</v>
      </c>
      <c r="U30" s="140"/>
      <c r="V30" s="126">
        <v>8</v>
      </c>
      <c r="W30" s="111"/>
      <c r="X30" s="112"/>
      <c r="Y30" s="109">
        <v>0</v>
      </c>
      <c r="Z30" s="140"/>
      <c r="AA30" s="126"/>
      <c r="AB30" s="111"/>
      <c r="AC30" s="112"/>
      <c r="AD30" s="27">
        <f t="shared" si="5"/>
        <v>105</v>
      </c>
      <c r="AE30" s="27">
        <f t="shared" si="6"/>
        <v>0</v>
      </c>
      <c r="AF30" s="65">
        <f t="shared" si="7"/>
        <v>41</v>
      </c>
      <c r="AG30" s="66">
        <f t="shared" si="8"/>
        <v>0</v>
      </c>
      <c r="AH30" s="66">
        <f t="shared" si="9"/>
        <v>3</v>
      </c>
      <c r="AI30" s="66">
        <f t="shared" si="10"/>
        <v>38</v>
      </c>
      <c r="AJ30" s="66">
        <v>23</v>
      </c>
      <c r="AK30" s="66">
        <f t="shared" si="11"/>
        <v>15</v>
      </c>
      <c r="AL30" s="28">
        <f t="shared" si="0"/>
        <v>0</v>
      </c>
      <c r="AM30" s="62">
        <f t="shared" si="12"/>
        <v>0</v>
      </c>
      <c r="AN30" s="29">
        <f t="shared" si="1"/>
        <v>270.90000000000003</v>
      </c>
      <c r="AO30" s="29">
        <f t="shared" si="2"/>
        <v>0</v>
      </c>
      <c r="AP30" s="30">
        <f t="shared" si="13"/>
        <v>270.90000000000003</v>
      </c>
      <c r="AQ30" s="67">
        <f t="shared" si="3"/>
        <v>105.78</v>
      </c>
      <c r="AR30" s="67">
        <f t="shared" si="4"/>
        <v>0</v>
      </c>
      <c r="AS30" s="68">
        <f t="shared" si="14"/>
        <v>105.78</v>
      </c>
      <c r="AT30" s="72">
        <f t="shared" si="15"/>
        <v>38.700000000000003</v>
      </c>
    </row>
    <row r="31" spans="2:46" ht="15" thickBot="1">
      <c r="B31" s="197"/>
      <c r="C31" s="13" t="s">
        <v>62</v>
      </c>
      <c r="D31" s="7">
        <v>2.2999999999999998</v>
      </c>
      <c r="E31" s="109">
        <v>0</v>
      </c>
      <c r="F31" s="140"/>
      <c r="G31" s="126"/>
      <c r="H31" s="111"/>
      <c r="I31" s="112"/>
      <c r="J31" s="109">
        <v>25</v>
      </c>
      <c r="K31" s="140"/>
      <c r="L31" s="126">
        <v>12</v>
      </c>
      <c r="M31" s="111"/>
      <c r="N31" s="112">
        <v>3</v>
      </c>
      <c r="O31" s="109">
        <v>25</v>
      </c>
      <c r="P31" s="140"/>
      <c r="Q31" s="126">
        <v>3</v>
      </c>
      <c r="R31" s="111"/>
      <c r="S31" s="112"/>
      <c r="T31" s="109">
        <v>25</v>
      </c>
      <c r="U31" s="140"/>
      <c r="V31" s="126">
        <v>8</v>
      </c>
      <c r="W31" s="111"/>
      <c r="X31" s="112">
        <v>1</v>
      </c>
      <c r="Y31" s="109"/>
      <c r="Z31" s="140"/>
      <c r="AA31" s="126">
        <v>1</v>
      </c>
      <c r="AB31" s="111">
        <v>1</v>
      </c>
      <c r="AC31" s="112"/>
      <c r="AD31" s="27">
        <f t="shared" si="5"/>
        <v>75</v>
      </c>
      <c r="AE31" s="27">
        <f t="shared" si="6"/>
        <v>0</v>
      </c>
      <c r="AF31" s="65">
        <f t="shared" si="7"/>
        <v>24</v>
      </c>
      <c r="AG31" s="66">
        <f t="shared" si="8"/>
        <v>1</v>
      </c>
      <c r="AH31" s="66">
        <f t="shared" si="9"/>
        <v>4</v>
      </c>
      <c r="AI31" s="66">
        <f t="shared" si="10"/>
        <v>19</v>
      </c>
      <c r="AJ31" s="66">
        <v>22</v>
      </c>
      <c r="AK31" s="66">
        <f t="shared" si="11"/>
        <v>-3</v>
      </c>
      <c r="AL31" s="28">
        <f t="shared" si="0"/>
        <v>0</v>
      </c>
      <c r="AM31" s="62">
        <f t="shared" si="12"/>
        <v>4.1666666666666664E-2</v>
      </c>
      <c r="AN31" s="29">
        <f t="shared" si="1"/>
        <v>172.5</v>
      </c>
      <c r="AO31" s="29">
        <f t="shared" si="2"/>
        <v>0</v>
      </c>
      <c r="AP31" s="30">
        <f t="shared" si="13"/>
        <v>172.5</v>
      </c>
      <c r="AQ31" s="67">
        <f t="shared" si="3"/>
        <v>55.199999999999996</v>
      </c>
      <c r="AR31" s="67">
        <f t="shared" si="4"/>
        <v>2.2999999999999998</v>
      </c>
      <c r="AS31" s="68">
        <f t="shared" si="14"/>
        <v>57.499999999999993</v>
      </c>
      <c r="AT31" s="72">
        <f t="shared" si="15"/>
        <v>-6.8999999999999995</v>
      </c>
    </row>
    <row r="32" spans="2:46" ht="15" thickBot="1">
      <c r="B32" s="198"/>
      <c r="C32" s="50" t="s">
        <v>63</v>
      </c>
      <c r="D32" s="14">
        <v>0.47</v>
      </c>
      <c r="E32" s="116">
        <v>10</v>
      </c>
      <c r="F32" s="141"/>
      <c r="G32" s="142"/>
      <c r="H32" s="143"/>
      <c r="I32" s="144"/>
      <c r="J32" s="116">
        <v>10</v>
      </c>
      <c r="K32" s="141"/>
      <c r="L32" s="142"/>
      <c r="M32" s="143"/>
      <c r="N32" s="144"/>
      <c r="O32" s="116">
        <v>10</v>
      </c>
      <c r="P32" s="141"/>
      <c r="Q32" s="142"/>
      <c r="R32" s="143"/>
      <c r="S32" s="144"/>
      <c r="T32" s="116">
        <v>10</v>
      </c>
      <c r="U32" s="141"/>
      <c r="V32" s="142"/>
      <c r="W32" s="143"/>
      <c r="X32" s="144"/>
      <c r="Y32" s="116">
        <v>6</v>
      </c>
      <c r="Z32" s="141">
        <v>2</v>
      </c>
      <c r="AA32" s="142"/>
      <c r="AB32" s="143"/>
      <c r="AC32" s="144"/>
      <c r="AD32" s="27">
        <f t="shared" si="5"/>
        <v>46</v>
      </c>
      <c r="AE32" s="27">
        <f t="shared" si="6"/>
        <v>2</v>
      </c>
      <c r="AF32" s="77">
        <f t="shared" si="7"/>
        <v>0</v>
      </c>
      <c r="AG32" s="78">
        <f t="shared" si="8"/>
        <v>0</v>
      </c>
      <c r="AH32" s="78">
        <f t="shared" si="9"/>
        <v>0</v>
      </c>
      <c r="AI32" s="78">
        <f t="shared" si="10"/>
        <v>0</v>
      </c>
      <c r="AJ32" s="78"/>
      <c r="AK32" s="78">
        <f t="shared" si="11"/>
        <v>0</v>
      </c>
      <c r="AL32" s="28">
        <f t="shared" si="0"/>
        <v>4.3478260869565216E-2</v>
      </c>
      <c r="AM32" s="79" t="e">
        <f t="shared" si="12"/>
        <v>#DIV/0!</v>
      </c>
      <c r="AN32" s="29">
        <f t="shared" si="1"/>
        <v>21.619999999999997</v>
      </c>
      <c r="AO32" s="29">
        <f t="shared" si="2"/>
        <v>0.94</v>
      </c>
      <c r="AP32" s="30">
        <f t="shared" si="13"/>
        <v>22.56</v>
      </c>
      <c r="AQ32" s="80">
        <f t="shared" si="3"/>
        <v>0</v>
      </c>
      <c r="AR32" s="80">
        <f t="shared" si="4"/>
        <v>0</v>
      </c>
      <c r="AS32" s="81">
        <f t="shared" si="14"/>
        <v>0</v>
      </c>
      <c r="AT32" s="81">
        <f t="shared" si="15"/>
        <v>0</v>
      </c>
    </row>
    <row r="33" spans="2:46" ht="15.6" customHeight="1" thickTop="1" thickBot="1">
      <c r="B33" s="199" t="s">
        <v>64</v>
      </c>
      <c r="C33" s="15" t="s">
        <v>65</v>
      </c>
      <c r="D33" s="16">
        <v>1.88</v>
      </c>
      <c r="E33" s="103">
        <v>8</v>
      </c>
      <c r="F33" s="145"/>
      <c r="G33" s="85">
        <v>6</v>
      </c>
      <c r="H33" s="123"/>
      <c r="I33" s="124"/>
      <c r="J33" s="103">
        <v>12</v>
      </c>
      <c r="K33" s="145">
        <v>1</v>
      </c>
      <c r="L33" s="89">
        <v>8</v>
      </c>
      <c r="M33" s="123">
        <v>1</v>
      </c>
      <c r="N33" s="124">
        <v>3</v>
      </c>
      <c r="O33" s="103">
        <v>12</v>
      </c>
      <c r="P33" s="145"/>
      <c r="Q33" s="85">
        <v>11</v>
      </c>
      <c r="R33" s="123"/>
      <c r="S33" s="124">
        <v>3</v>
      </c>
      <c r="T33" s="103">
        <v>12</v>
      </c>
      <c r="U33" s="145"/>
      <c r="V33" s="89">
        <v>11</v>
      </c>
      <c r="W33" s="123"/>
      <c r="X33" s="124"/>
      <c r="Y33" s="103">
        <v>6</v>
      </c>
      <c r="Z33" s="145"/>
      <c r="AA33" s="122">
        <v>3</v>
      </c>
      <c r="AB33" s="123"/>
      <c r="AC33" s="124"/>
      <c r="AD33" s="27">
        <f t="shared" si="5"/>
        <v>50</v>
      </c>
      <c r="AE33" s="27">
        <f t="shared" si="6"/>
        <v>1</v>
      </c>
      <c r="AF33" s="65">
        <f t="shared" si="7"/>
        <v>39</v>
      </c>
      <c r="AG33" s="66">
        <f t="shared" si="8"/>
        <v>1</v>
      </c>
      <c r="AH33" s="66">
        <f t="shared" si="9"/>
        <v>6</v>
      </c>
      <c r="AI33" s="66">
        <f t="shared" si="10"/>
        <v>32</v>
      </c>
      <c r="AJ33" s="66">
        <v>22</v>
      </c>
      <c r="AK33" s="66">
        <f t="shared" si="11"/>
        <v>10</v>
      </c>
      <c r="AL33" s="28">
        <f t="shared" si="0"/>
        <v>0.02</v>
      </c>
      <c r="AM33" s="62">
        <f t="shared" si="12"/>
        <v>2.564102564102564E-2</v>
      </c>
      <c r="AN33" s="29">
        <f t="shared" si="1"/>
        <v>94</v>
      </c>
      <c r="AO33" s="29">
        <f t="shared" si="2"/>
        <v>1.88</v>
      </c>
      <c r="AP33" s="30">
        <f t="shared" si="13"/>
        <v>95.88</v>
      </c>
      <c r="AQ33" s="67">
        <f t="shared" si="3"/>
        <v>73.319999999999993</v>
      </c>
      <c r="AR33" s="67">
        <f t="shared" si="4"/>
        <v>1.88</v>
      </c>
      <c r="AS33" s="68">
        <f t="shared" si="14"/>
        <v>75.199999999999989</v>
      </c>
      <c r="AT33" s="72">
        <f t="shared" si="15"/>
        <v>18.799999999999997</v>
      </c>
    </row>
    <row r="34" spans="2:46" ht="15.95" thickBot="1">
      <c r="B34" s="200"/>
      <c r="C34" s="17" t="s">
        <v>66</v>
      </c>
      <c r="D34" s="8">
        <v>2.14</v>
      </c>
      <c r="E34" s="109">
        <v>8</v>
      </c>
      <c r="F34" s="146"/>
      <c r="G34" s="83">
        <v>6</v>
      </c>
      <c r="H34" s="111"/>
      <c r="I34" s="112">
        <v>3</v>
      </c>
      <c r="J34" s="109">
        <v>12</v>
      </c>
      <c r="K34" s="146"/>
      <c r="L34" s="87">
        <v>11</v>
      </c>
      <c r="M34" s="111"/>
      <c r="N34" s="112">
        <v>3</v>
      </c>
      <c r="O34" s="109">
        <v>12</v>
      </c>
      <c r="P34" s="146"/>
      <c r="Q34" s="83">
        <v>11</v>
      </c>
      <c r="R34" s="111"/>
      <c r="S34" s="112">
        <v>1</v>
      </c>
      <c r="T34" s="109">
        <v>12</v>
      </c>
      <c r="U34" s="146"/>
      <c r="V34" s="87">
        <v>9</v>
      </c>
      <c r="W34" s="111"/>
      <c r="X34" s="112"/>
      <c r="Y34" s="109">
        <v>6</v>
      </c>
      <c r="Z34" s="146"/>
      <c r="AA34" s="126">
        <v>3</v>
      </c>
      <c r="AB34" s="111"/>
      <c r="AC34" s="112"/>
      <c r="AD34" s="27">
        <f t="shared" si="5"/>
        <v>50</v>
      </c>
      <c r="AE34" s="27">
        <f t="shared" si="6"/>
        <v>0</v>
      </c>
      <c r="AF34" s="65">
        <f t="shared" si="7"/>
        <v>40</v>
      </c>
      <c r="AG34" s="66">
        <f t="shared" si="8"/>
        <v>0</v>
      </c>
      <c r="AH34" s="66">
        <f t="shared" si="9"/>
        <v>7</v>
      </c>
      <c r="AI34" s="66">
        <f t="shared" si="10"/>
        <v>33</v>
      </c>
      <c r="AJ34" s="66">
        <v>14</v>
      </c>
      <c r="AK34" s="66">
        <f t="shared" si="11"/>
        <v>19</v>
      </c>
      <c r="AL34" s="28">
        <f t="shared" si="0"/>
        <v>0</v>
      </c>
      <c r="AM34" s="62">
        <f t="shared" si="12"/>
        <v>0</v>
      </c>
      <c r="AN34" s="29">
        <f t="shared" si="1"/>
        <v>107</v>
      </c>
      <c r="AO34" s="29">
        <f t="shared" si="2"/>
        <v>0</v>
      </c>
      <c r="AP34" s="30">
        <f t="shared" si="13"/>
        <v>107</v>
      </c>
      <c r="AQ34" s="67">
        <f t="shared" si="3"/>
        <v>85.600000000000009</v>
      </c>
      <c r="AR34" s="67">
        <f t="shared" si="4"/>
        <v>0</v>
      </c>
      <c r="AS34" s="68">
        <f t="shared" si="14"/>
        <v>85.600000000000009</v>
      </c>
      <c r="AT34" s="72">
        <f t="shared" si="15"/>
        <v>40.660000000000004</v>
      </c>
    </row>
    <row r="35" spans="2:46" ht="15.95" thickBot="1">
      <c r="B35" s="200"/>
      <c r="C35" s="17" t="s">
        <v>67</v>
      </c>
      <c r="D35" s="7">
        <v>2.34</v>
      </c>
      <c r="E35" s="109">
        <v>8</v>
      </c>
      <c r="F35" s="146"/>
      <c r="G35" s="83">
        <v>6</v>
      </c>
      <c r="H35" s="111"/>
      <c r="I35" s="112">
        <v>3</v>
      </c>
      <c r="J35" s="109">
        <v>12</v>
      </c>
      <c r="K35" s="146"/>
      <c r="L35" s="87">
        <v>11</v>
      </c>
      <c r="M35" s="111"/>
      <c r="N35" s="112">
        <v>4</v>
      </c>
      <c r="O35" s="109">
        <v>12</v>
      </c>
      <c r="P35" s="146"/>
      <c r="Q35" s="83">
        <v>11</v>
      </c>
      <c r="R35" s="111"/>
      <c r="S35" s="112">
        <v>4</v>
      </c>
      <c r="T35" s="109">
        <v>12</v>
      </c>
      <c r="U35" s="146"/>
      <c r="V35" s="87">
        <v>12</v>
      </c>
      <c r="W35" s="111">
        <v>1</v>
      </c>
      <c r="X35" s="112"/>
      <c r="Y35" s="109">
        <v>6</v>
      </c>
      <c r="Z35" s="146"/>
      <c r="AA35" s="126">
        <v>4</v>
      </c>
      <c r="AB35" s="111">
        <v>1</v>
      </c>
      <c r="AC35" s="112"/>
      <c r="AD35" s="27">
        <f t="shared" si="5"/>
        <v>50</v>
      </c>
      <c r="AE35" s="27">
        <f t="shared" si="6"/>
        <v>0</v>
      </c>
      <c r="AF35" s="65">
        <f t="shared" si="7"/>
        <v>44</v>
      </c>
      <c r="AG35" s="66">
        <f t="shared" si="8"/>
        <v>2</v>
      </c>
      <c r="AH35" s="66">
        <f t="shared" si="9"/>
        <v>11</v>
      </c>
      <c r="AI35" s="66">
        <f t="shared" si="10"/>
        <v>31</v>
      </c>
      <c r="AJ35" s="66">
        <v>18</v>
      </c>
      <c r="AK35" s="66">
        <f t="shared" si="11"/>
        <v>13</v>
      </c>
      <c r="AL35" s="28">
        <f t="shared" ref="AL35:AL65" si="16">AE35/AD35</f>
        <v>0</v>
      </c>
      <c r="AM35" s="62">
        <f t="shared" si="12"/>
        <v>4.5454545454545456E-2</v>
      </c>
      <c r="AN35" s="29">
        <f t="shared" ref="AN35:AN65" si="17">AD35*D35</f>
        <v>117</v>
      </c>
      <c r="AO35" s="29">
        <f t="shared" ref="AO35:AO65" si="18">AE35*D35</f>
        <v>0</v>
      </c>
      <c r="AP35" s="30">
        <f t="shared" si="13"/>
        <v>117</v>
      </c>
      <c r="AQ35" s="67">
        <f t="shared" ref="AQ35:AQ65" si="19">AF35*D35</f>
        <v>102.96</v>
      </c>
      <c r="AR35" s="67">
        <f t="shared" ref="AR35:AR65" si="20">AG35*D35</f>
        <v>4.68</v>
      </c>
      <c r="AS35" s="68">
        <f t="shared" si="14"/>
        <v>107.63999999999999</v>
      </c>
      <c r="AT35" s="72">
        <f t="shared" si="15"/>
        <v>30.419999999999998</v>
      </c>
    </row>
    <row r="36" spans="2:46" ht="15" thickBot="1">
      <c r="B36" s="200"/>
      <c r="C36" s="18" t="s">
        <v>68</v>
      </c>
      <c r="D36" s="7">
        <v>1.95</v>
      </c>
      <c r="E36" s="109">
        <v>8</v>
      </c>
      <c r="F36" s="146"/>
      <c r="G36" s="113"/>
      <c r="H36" s="114"/>
      <c r="I36" s="115"/>
      <c r="J36" s="109">
        <v>15</v>
      </c>
      <c r="K36" s="146"/>
      <c r="L36" s="113"/>
      <c r="M36" s="114"/>
      <c r="N36" s="115"/>
      <c r="O36" s="109">
        <v>15</v>
      </c>
      <c r="P36" s="146"/>
      <c r="Q36" s="113"/>
      <c r="R36" s="114"/>
      <c r="S36" s="115"/>
      <c r="T36" s="109">
        <v>15</v>
      </c>
      <c r="U36" s="146"/>
      <c r="V36" s="113"/>
      <c r="W36" s="114"/>
      <c r="X36" s="115"/>
      <c r="Y36" s="109">
        <v>6</v>
      </c>
      <c r="Z36" s="146">
        <v>1</v>
      </c>
      <c r="AA36" s="113"/>
      <c r="AB36" s="114"/>
      <c r="AC36" s="115"/>
      <c r="AD36" s="27">
        <f t="shared" si="5"/>
        <v>59</v>
      </c>
      <c r="AE36" s="27">
        <f t="shared" si="6"/>
        <v>1</v>
      </c>
      <c r="AF36" s="77">
        <f t="shared" ref="AF36:AF66" si="21">G36+L36+Q36+V36+AA36</f>
        <v>0</v>
      </c>
      <c r="AG36" s="78">
        <f t="shared" ref="AG36:AG66" si="22">H36+M36+R36+W36+AB36</f>
        <v>0</v>
      </c>
      <c r="AH36" s="78">
        <f t="shared" si="9"/>
        <v>0</v>
      </c>
      <c r="AI36" s="78">
        <f t="shared" si="10"/>
        <v>0</v>
      </c>
      <c r="AJ36" s="78"/>
      <c r="AK36" s="78">
        <f t="shared" si="11"/>
        <v>0</v>
      </c>
      <c r="AL36" s="28">
        <f t="shared" si="16"/>
        <v>1.6949152542372881E-2</v>
      </c>
      <c r="AM36" s="79" t="e">
        <f t="shared" si="12"/>
        <v>#DIV/0!</v>
      </c>
      <c r="AN36" s="29">
        <f t="shared" si="17"/>
        <v>115.05</v>
      </c>
      <c r="AO36" s="29">
        <f t="shared" si="18"/>
        <v>1.95</v>
      </c>
      <c r="AP36" s="30">
        <f t="shared" si="13"/>
        <v>117</v>
      </c>
      <c r="AQ36" s="80">
        <f t="shared" si="19"/>
        <v>0</v>
      </c>
      <c r="AR36" s="80">
        <f t="shared" si="20"/>
        <v>0</v>
      </c>
      <c r="AS36" s="81">
        <f t="shared" si="14"/>
        <v>0</v>
      </c>
      <c r="AT36" s="81">
        <f t="shared" si="15"/>
        <v>0</v>
      </c>
    </row>
    <row r="37" spans="2:46" ht="15" thickBot="1">
      <c r="B37" s="200"/>
      <c r="C37" s="17" t="s">
        <v>69</v>
      </c>
      <c r="D37" s="7">
        <v>2.41</v>
      </c>
      <c r="E37" s="109">
        <v>8</v>
      </c>
      <c r="F37" s="146"/>
      <c r="G37" s="113"/>
      <c r="H37" s="114"/>
      <c r="I37" s="115"/>
      <c r="J37" s="109">
        <v>15</v>
      </c>
      <c r="K37" s="146"/>
      <c r="L37" s="113"/>
      <c r="M37" s="114"/>
      <c r="N37" s="115"/>
      <c r="O37" s="109">
        <v>15</v>
      </c>
      <c r="P37" s="146"/>
      <c r="Q37" s="113"/>
      <c r="R37" s="114"/>
      <c r="S37" s="115"/>
      <c r="T37" s="109">
        <v>15</v>
      </c>
      <c r="U37" s="146"/>
      <c r="V37" s="113"/>
      <c r="W37" s="114"/>
      <c r="X37" s="115"/>
      <c r="Y37" s="109">
        <v>6</v>
      </c>
      <c r="Z37" s="146">
        <v>1</v>
      </c>
      <c r="AA37" s="113"/>
      <c r="AB37" s="114"/>
      <c r="AC37" s="115"/>
      <c r="AD37" s="27">
        <f t="shared" si="5"/>
        <v>59</v>
      </c>
      <c r="AE37" s="27">
        <f t="shared" si="6"/>
        <v>1</v>
      </c>
      <c r="AF37" s="77">
        <f t="shared" si="21"/>
        <v>0</v>
      </c>
      <c r="AG37" s="78">
        <f t="shared" si="22"/>
        <v>0</v>
      </c>
      <c r="AH37" s="78">
        <f t="shared" si="9"/>
        <v>0</v>
      </c>
      <c r="AI37" s="78">
        <f t="shared" si="10"/>
        <v>0</v>
      </c>
      <c r="AJ37" s="78"/>
      <c r="AK37" s="78">
        <f t="shared" si="11"/>
        <v>0</v>
      </c>
      <c r="AL37" s="28">
        <f t="shared" si="16"/>
        <v>1.6949152542372881E-2</v>
      </c>
      <c r="AM37" s="79" t="e">
        <f t="shared" si="12"/>
        <v>#DIV/0!</v>
      </c>
      <c r="AN37" s="29">
        <f t="shared" si="17"/>
        <v>142.19</v>
      </c>
      <c r="AO37" s="29">
        <f t="shared" si="18"/>
        <v>2.41</v>
      </c>
      <c r="AP37" s="30">
        <f t="shared" si="13"/>
        <v>144.6</v>
      </c>
      <c r="AQ37" s="80">
        <f t="shared" si="19"/>
        <v>0</v>
      </c>
      <c r="AR37" s="80">
        <f t="shared" si="20"/>
        <v>0</v>
      </c>
      <c r="AS37" s="81">
        <f t="shared" si="14"/>
        <v>0</v>
      </c>
      <c r="AT37" s="81">
        <f t="shared" si="15"/>
        <v>0</v>
      </c>
    </row>
    <row r="38" spans="2:46" ht="15" thickBot="1">
      <c r="B38" s="200"/>
      <c r="C38" s="17" t="s">
        <v>70</v>
      </c>
      <c r="D38" s="7">
        <v>0.9</v>
      </c>
      <c r="E38" s="109">
        <v>18</v>
      </c>
      <c r="F38" s="146"/>
      <c r="G38" s="113"/>
      <c r="H38" s="114"/>
      <c r="I38" s="115"/>
      <c r="J38" s="109">
        <v>0</v>
      </c>
      <c r="K38" s="146"/>
      <c r="L38" s="113"/>
      <c r="M38" s="114"/>
      <c r="N38" s="115"/>
      <c r="O38" s="109">
        <v>20</v>
      </c>
      <c r="P38" s="146"/>
      <c r="Q38" s="113"/>
      <c r="R38" s="114"/>
      <c r="S38" s="115"/>
      <c r="T38" s="109">
        <v>0</v>
      </c>
      <c r="U38" s="146"/>
      <c r="V38" s="113"/>
      <c r="W38" s="114"/>
      <c r="X38" s="115"/>
      <c r="Y38" s="109">
        <v>0</v>
      </c>
      <c r="Z38" s="146"/>
      <c r="AA38" s="113"/>
      <c r="AB38" s="114"/>
      <c r="AC38" s="115"/>
      <c r="AD38" s="27">
        <f t="shared" si="5"/>
        <v>38</v>
      </c>
      <c r="AE38" s="27">
        <f t="shared" si="6"/>
        <v>0</v>
      </c>
      <c r="AF38" s="77">
        <f t="shared" si="21"/>
        <v>0</v>
      </c>
      <c r="AG38" s="78">
        <f t="shared" si="22"/>
        <v>0</v>
      </c>
      <c r="AH38" s="78">
        <f t="shared" si="9"/>
        <v>0</v>
      </c>
      <c r="AI38" s="78">
        <f t="shared" si="10"/>
        <v>0</v>
      </c>
      <c r="AJ38" s="78"/>
      <c r="AK38" s="78">
        <f t="shared" si="11"/>
        <v>0</v>
      </c>
      <c r="AL38" s="28">
        <f t="shared" si="16"/>
        <v>0</v>
      </c>
      <c r="AM38" s="79" t="e">
        <f t="shared" si="12"/>
        <v>#DIV/0!</v>
      </c>
      <c r="AN38" s="29">
        <f t="shared" si="17"/>
        <v>34.200000000000003</v>
      </c>
      <c r="AO38" s="29">
        <f t="shared" si="18"/>
        <v>0</v>
      </c>
      <c r="AP38" s="30">
        <f t="shared" si="13"/>
        <v>34.200000000000003</v>
      </c>
      <c r="AQ38" s="80">
        <f t="shared" si="19"/>
        <v>0</v>
      </c>
      <c r="AR38" s="80">
        <f t="shared" si="20"/>
        <v>0</v>
      </c>
      <c r="AS38" s="81">
        <f t="shared" si="14"/>
        <v>0</v>
      </c>
      <c r="AT38" s="81">
        <f t="shared" si="15"/>
        <v>0</v>
      </c>
    </row>
    <row r="39" spans="2:46" ht="15" thickBot="1">
      <c r="B39" s="200"/>
      <c r="C39" s="17" t="s">
        <v>71</v>
      </c>
      <c r="D39" s="7">
        <v>0.95</v>
      </c>
      <c r="E39" s="109">
        <v>0</v>
      </c>
      <c r="F39" s="146"/>
      <c r="G39" s="113"/>
      <c r="H39" s="114"/>
      <c r="I39" s="115"/>
      <c r="J39" s="109">
        <v>15</v>
      </c>
      <c r="K39" s="146"/>
      <c r="L39" s="113"/>
      <c r="M39" s="114"/>
      <c r="N39" s="115"/>
      <c r="O39" s="109">
        <v>0</v>
      </c>
      <c r="P39" s="146"/>
      <c r="Q39" s="113"/>
      <c r="R39" s="114"/>
      <c r="S39" s="115"/>
      <c r="T39" s="109">
        <v>15</v>
      </c>
      <c r="U39" s="146"/>
      <c r="V39" s="113"/>
      <c r="W39" s="114"/>
      <c r="X39" s="115"/>
      <c r="Y39" s="109">
        <v>0</v>
      </c>
      <c r="Z39" s="146"/>
      <c r="AA39" s="113"/>
      <c r="AB39" s="114"/>
      <c r="AC39" s="115"/>
      <c r="AD39" s="27">
        <f t="shared" si="5"/>
        <v>30</v>
      </c>
      <c r="AE39" s="27">
        <f t="shared" si="6"/>
        <v>0</v>
      </c>
      <c r="AF39" s="77">
        <f t="shared" si="21"/>
        <v>0</v>
      </c>
      <c r="AG39" s="78">
        <f t="shared" si="22"/>
        <v>0</v>
      </c>
      <c r="AH39" s="78">
        <f t="shared" si="9"/>
        <v>0</v>
      </c>
      <c r="AI39" s="78">
        <f t="shared" si="10"/>
        <v>0</v>
      </c>
      <c r="AJ39" s="78"/>
      <c r="AK39" s="78">
        <f t="shared" si="11"/>
        <v>0</v>
      </c>
      <c r="AL39" s="28">
        <f t="shared" si="16"/>
        <v>0</v>
      </c>
      <c r="AM39" s="79" t="e">
        <f t="shared" si="12"/>
        <v>#DIV/0!</v>
      </c>
      <c r="AN39" s="29">
        <f t="shared" si="17"/>
        <v>28.5</v>
      </c>
      <c r="AO39" s="29">
        <f t="shared" si="18"/>
        <v>0</v>
      </c>
      <c r="AP39" s="30">
        <f t="shared" si="13"/>
        <v>28.5</v>
      </c>
      <c r="AQ39" s="80">
        <f t="shared" si="19"/>
        <v>0</v>
      </c>
      <c r="AR39" s="80">
        <f t="shared" si="20"/>
        <v>0</v>
      </c>
      <c r="AS39" s="81">
        <f t="shared" si="14"/>
        <v>0</v>
      </c>
      <c r="AT39" s="81">
        <f t="shared" si="15"/>
        <v>0</v>
      </c>
    </row>
    <row r="40" spans="2:46" ht="15" thickBot="1">
      <c r="B40" s="200"/>
      <c r="C40" s="17" t="s">
        <v>72</v>
      </c>
      <c r="D40" s="8">
        <v>2</v>
      </c>
      <c r="E40" s="127">
        <v>15</v>
      </c>
      <c r="F40" s="147">
        <v>1</v>
      </c>
      <c r="G40" s="148"/>
      <c r="H40" s="149"/>
      <c r="I40" s="150"/>
      <c r="J40" s="127">
        <v>15</v>
      </c>
      <c r="K40" s="147"/>
      <c r="L40" s="148"/>
      <c r="M40" s="149"/>
      <c r="N40" s="150"/>
      <c r="O40" s="127">
        <v>15</v>
      </c>
      <c r="P40" s="147"/>
      <c r="Q40" s="148"/>
      <c r="R40" s="149"/>
      <c r="S40" s="150"/>
      <c r="T40" s="127">
        <v>15</v>
      </c>
      <c r="U40" s="147"/>
      <c r="V40" s="148"/>
      <c r="W40" s="149"/>
      <c r="X40" s="150"/>
      <c r="Y40" s="127">
        <v>0</v>
      </c>
      <c r="Z40" s="147"/>
      <c r="AA40" s="148"/>
      <c r="AB40" s="149"/>
      <c r="AC40" s="150"/>
      <c r="AD40" s="27">
        <f t="shared" si="5"/>
        <v>60</v>
      </c>
      <c r="AE40" s="27">
        <f t="shared" si="6"/>
        <v>1</v>
      </c>
      <c r="AF40" s="77">
        <f t="shared" si="21"/>
        <v>0</v>
      </c>
      <c r="AG40" s="78">
        <f t="shared" si="22"/>
        <v>0</v>
      </c>
      <c r="AH40" s="78">
        <f t="shared" si="9"/>
        <v>0</v>
      </c>
      <c r="AI40" s="78">
        <f t="shared" si="10"/>
        <v>0</v>
      </c>
      <c r="AJ40" s="78"/>
      <c r="AK40" s="78">
        <f t="shared" si="11"/>
        <v>0</v>
      </c>
      <c r="AL40" s="28">
        <f t="shared" si="16"/>
        <v>1.6666666666666666E-2</v>
      </c>
      <c r="AM40" s="79" t="e">
        <f t="shared" si="12"/>
        <v>#DIV/0!</v>
      </c>
      <c r="AN40" s="29">
        <f t="shared" si="17"/>
        <v>120</v>
      </c>
      <c r="AO40" s="29">
        <f t="shared" si="18"/>
        <v>2</v>
      </c>
      <c r="AP40" s="30">
        <f t="shared" si="13"/>
        <v>122</v>
      </c>
      <c r="AQ40" s="80">
        <f t="shared" si="19"/>
        <v>0</v>
      </c>
      <c r="AR40" s="80">
        <f t="shared" si="20"/>
        <v>0</v>
      </c>
      <c r="AS40" s="81">
        <f t="shared" si="14"/>
        <v>0</v>
      </c>
      <c r="AT40" s="81">
        <f t="shared" si="15"/>
        <v>0</v>
      </c>
    </row>
    <row r="41" spans="2:46" ht="15" thickBot="1">
      <c r="B41" s="201"/>
      <c r="C41" s="19" t="s">
        <v>73</v>
      </c>
      <c r="D41" s="14">
        <v>1.1200000000000001</v>
      </c>
      <c r="E41" s="116">
        <v>0</v>
      </c>
      <c r="F41" s="151"/>
      <c r="G41" s="142"/>
      <c r="H41" s="143"/>
      <c r="I41" s="144"/>
      <c r="J41" s="116">
        <v>15</v>
      </c>
      <c r="K41" s="151"/>
      <c r="L41" s="142"/>
      <c r="M41" s="143"/>
      <c r="N41" s="144"/>
      <c r="O41" s="116">
        <v>15</v>
      </c>
      <c r="P41" s="151"/>
      <c r="Q41" s="142"/>
      <c r="R41" s="143"/>
      <c r="S41" s="144"/>
      <c r="T41" s="116">
        <v>24</v>
      </c>
      <c r="U41" s="151"/>
      <c r="V41" s="142"/>
      <c r="W41" s="143"/>
      <c r="X41" s="144"/>
      <c r="Y41" s="116">
        <v>0</v>
      </c>
      <c r="Z41" s="151"/>
      <c r="AA41" s="142"/>
      <c r="AB41" s="143"/>
      <c r="AC41" s="144"/>
      <c r="AD41" s="27">
        <f t="shared" si="5"/>
        <v>54</v>
      </c>
      <c r="AE41" s="27">
        <f t="shared" si="6"/>
        <v>0</v>
      </c>
      <c r="AF41" s="77">
        <f t="shared" si="21"/>
        <v>0</v>
      </c>
      <c r="AG41" s="78">
        <f t="shared" si="22"/>
        <v>0</v>
      </c>
      <c r="AH41" s="78">
        <f t="shared" si="9"/>
        <v>0</v>
      </c>
      <c r="AI41" s="78">
        <f t="shared" si="10"/>
        <v>0</v>
      </c>
      <c r="AJ41" s="78"/>
      <c r="AK41" s="78">
        <f t="shared" si="11"/>
        <v>0</v>
      </c>
      <c r="AL41" s="28">
        <f t="shared" si="16"/>
        <v>0</v>
      </c>
      <c r="AM41" s="79" t="e">
        <f t="shared" si="12"/>
        <v>#DIV/0!</v>
      </c>
      <c r="AN41" s="29">
        <f t="shared" si="17"/>
        <v>60.480000000000004</v>
      </c>
      <c r="AO41" s="29">
        <f t="shared" si="18"/>
        <v>0</v>
      </c>
      <c r="AP41" s="30">
        <f t="shared" si="13"/>
        <v>60.480000000000004</v>
      </c>
      <c r="AQ41" s="80">
        <f t="shared" si="19"/>
        <v>0</v>
      </c>
      <c r="AR41" s="80">
        <f t="shared" si="20"/>
        <v>0</v>
      </c>
      <c r="AS41" s="81">
        <f t="shared" si="14"/>
        <v>0</v>
      </c>
      <c r="AT41" s="81">
        <f t="shared" si="15"/>
        <v>0</v>
      </c>
    </row>
    <row r="42" spans="2:46" ht="15.6" customHeight="1" thickTop="1" thickBot="1">
      <c r="B42" s="202" t="s">
        <v>74</v>
      </c>
      <c r="C42" s="20" t="s">
        <v>75</v>
      </c>
      <c r="D42" s="12">
        <v>0.75</v>
      </c>
      <c r="E42" s="107">
        <v>0</v>
      </c>
      <c r="F42" s="152"/>
      <c r="G42" s="131"/>
      <c r="H42" s="132"/>
      <c r="I42" s="133"/>
      <c r="J42" s="107">
        <v>30</v>
      </c>
      <c r="K42" s="152"/>
      <c r="L42" s="131"/>
      <c r="M42" s="132"/>
      <c r="N42" s="133"/>
      <c r="O42" s="107">
        <v>20</v>
      </c>
      <c r="P42" s="152"/>
      <c r="Q42" s="131"/>
      <c r="R42" s="132"/>
      <c r="S42" s="133"/>
      <c r="T42" s="107">
        <v>35</v>
      </c>
      <c r="U42" s="152"/>
      <c r="V42" s="131"/>
      <c r="W42" s="132"/>
      <c r="X42" s="133"/>
      <c r="Y42" s="107">
        <v>0</v>
      </c>
      <c r="Z42" s="152"/>
      <c r="AA42" s="131"/>
      <c r="AB42" s="132"/>
      <c r="AC42" s="133"/>
      <c r="AD42" s="27">
        <f t="shared" si="5"/>
        <v>85</v>
      </c>
      <c r="AE42" s="27">
        <f t="shared" si="6"/>
        <v>0</v>
      </c>
      <c r="AF42" s="77">
        <f t="shared" si="21"/>
        <v>0</v>
      </c>
      <c r="AG42" s="78">
        <f t="shared" si="22"/>
        <v>0</v>
      </c>
      <c r="AH42" s="78">
        <f t="shared" si="9"/>
        <v>0</v>
      </c>
      <c r="AI42" s="78">
        <f t="shared" si="10"/>
        <v>0</v>
      </c>
      <c r="AJ42" s="78"/>
      <c r="AK42" s="78">
        <f t="shared" si="11"/>
        <v>0</v>
      </c>
      <c r="AL42" s="28">
        <f t="shared" si="16"/>
        <v>0</v>
      </c>
      <c r="AM42" s="79" t="e">
        <f t="shared" si="12"/>
        <v>#DIV/0!</v>
      </c>
      <c r="AN42" s="29">
        <f t="shared" si="17"/>
        <v>63.75</v>
      </c>
      <c r="AO42" s="29">
        <f t="shared" si="18"/>
        <v>0</v>
      </c>
      <c r="AP42" s="30">
        <f t="shared" si="13"/>
        <v>63.75</v>
      </c>
      <c r="AQ42" s="80">
        <f t="shared" si="19"/>
        <v>0</v>
      </c>
      <c r="AR42" s="80">
        <f t="shared" si="20"/>
        <v>0</v>
      </c>
      <c r="AS42" s="81">
        <f t="shared" si="14"/>
        <v>0</v>
      </c>
      <c r="AT42" s="81">
        <f t="shared" si="15"/>
        <v>0</v>
      </c>
    </row>
    <row r="43" spans="2:46" ht="15" thickBot="1">
      <c r="B43" s="202"/>
      <c r="C43" s="21" t="s">
        <v>76</v>
      </c>
      <c r="D43" s="7">
        <v>0.7</v>
      </c>
      <c r="E43" s="109">
        <v>0</v>
      </c>
      <c r="F43" s="153"/>
      <c r="G43" s="113"/>
      <c r="H43" s="114"/>
      <c r="I43" s="115"/>
      <c r="J43" s="109">
        <v>15</v>
      </c>
      <c r="K43" s="153"/>
      <c r="L43" s="113"/>
      <c r="M43" s="114"/>
      <c r="N43" s="115"/>
      <c r="O43" s="109">
        <v>15</v>
      </c>
      <c r="P43" s="153"/>
      <c r="Q43" s="113"/>
      <c r="R43" s="114"/>
      <c r="S43" s="115"/>
      <c r="T43" s="109">
        <v>15</v>
      </c>
      <c r="U43" s="153"/>
      <c r="V43" s="113"/>
      <c r="W43" s="114"/>
      <c r="X43" s="115"/>
      <c r="Y43" s="109">
        <v>0</v>
      </c>
      <c r="Z43" s="153"/>
      <c r="AA43" s="113"/>
      <c r="AB43" s="114"/>
      <c r="AC43" s="115"/>
      <c r="AD43" s="27">
        <f t="shared" si="5"/>
        <v>45</v>
      </c>
      <c r="AE43" s="27">
        <f t="shared" si="6"/>
        <v>0</v>
      </c>
      <c r="AF43" s="77">
        <f t="shared" si="21"/>
        <v>0</v>
      </c>
      <c r="AG43" s="78">
        <f t="shared" si="22"/>
        <v>0</v>
      </c>
      <c r="AH43" s="78">
        <f t="shared" si="9"/>
        <v>0</v>
      </c>
      <c r="AI43" s="78">
        <f t="shared" si="10"/>
        <v>0</v>
      </c>
      <c r="AJ43" s="78"/>
      <c r="AK43" s="78">
        <f t="shared" si="11"/>
        <v>0</v>
      </c>
      <c r="AL43" s="28">
        <f t="shared" si="16"/>
        <v>0</v>
      </c>
      <c r="AM43" s="79" t="e">
        <f t="shared" si="12"/>
        <v>#DIV/0!</v>
      </c>
      <c r="AN43" s="29">
        <f t="shared" si="17"/>
        <v>31.499999999999996</v>
      </c>
      <c r="AO43" s="29">
        <f t="shared" si="18"/>
        <v>0</v>
      </c>
      <c r="AP43" s="30">
        <f t="shared" si="13"/>
        <v>31.499999999999996</v>
      </c>
      <c r="AQ43" s="80">
        <f t="shared" si="19"/>
        <v>0</v>
      </c>
      <c r="AR43" s="80">
        <f t="shared" si="20"/>
        <v>0</v>
      </c>
      <c r="AS43" s="81">
        <f t="shared" si="14"/>
        <v>0</v>
      </c>
      <c r="AT43" s="81">
        <f t="shared" si="15"/>
        <v>0</v>
      </c>
    </row>
    <row r="44" spans="2:46" ht="15" thickBot="1">
      <c r="B44" s="202"/>
      <c r="C44" s="21" t="s">
        <v>77</v>
      </c>
      <c r="D44" s="7">
        <v>0.27</v>
      </c>
      <c r="E44" s="109">
        <v>0</v>
      </c>
      <c r="F44" s="153"/>
      <c r="G44" s="113"/>
      <c r="H44" s="114"/>
      <c r="I44" s="115"/>
      <c r="J44" s="109">
        <v>20</v>
      </c>
      <c r="K44" s="153"/>
      <c r="L44" s="113"/>
      <c r="M44" s="114"/>
      <c r="N44" s="115"/>
      <c r="O44" s="109">
        <v>20</v>
      </c>
      <c r="P44" s="153"/>
      <c r="Q44" s="113"/>
      <c r="R44" s="114"/>
      <c r="S44" s="115"/>
      <c r="T44" s="109">
        <v>20</v>
      </c>
      <c r="U44" s="153"/>
      <c r="V44" s="113"/>
      <c r="W44" s="114"/>
      <c r="X44" s="115"/>
      <c r="Y44" s="109">
        <v>0</v>
      </c>
      <c r="Z44" s="153"/>
      <c r="AA44" s="113"/>
      <c r="AB44" s="114"/>
      <c r="AC44" s="115"/>
      <c r="AD44" s="27">
        <f t="shared" si="5"/>
        <v>60</v>
      </c>
      <c r="AE44" s="27">
        <f t="shared" si="6"/>
        <v>0</v>
      </c>
      <c r="AF44" s="77">
        <f t="shared" si="21"/>
        <v>0</v>
      </c>
      <c r="AG44" s="78">
        <f t="shared" si="22"/>
        <v>0</v>
      </c>
      <c r="AH44" s="78">
        <f t="shared" si="9"/>
        <v>0</v>
      </c>
      <c r="AI44" s="78">
        <f t="shared" si="10"/>
        <v>0</v>
      </c>
      <c r="AJ44" s="78"/>
      <c r="AK44" s="78">
        <f t="shared" si="11"/>
        <v>0</v>
      </c>
      <c r="AL44" s="28">
        <f t="shared" si="16"/>
        <v>0</v>
      </c>
      <c r="AM44" s="79" t="e">
        <f t="shared" si="12"/>
        <v>#DIV/0!</v>
      </c>
      <c r="AN44" s="29">
        <f t="shared" si="17"/>
        <v>16.200000000000003</v>
      </c>
      <c r="AO44" s="29">
        <f t="shared" si="18"/>
        <v>0</v>
      </c>
      <c r="AP44" s="30">
        <f t="shared" si="13"/>
        <v>16.200000000000003</v>
      </c>
      <c r="AQ44" s="80">
        <f t="shared" si="19"/>
        <v>0</v>
      </c>
      <c r="AR44" s="80">
        <f t="shared" si="20"/>
        <v>0</v>
      </c>
      <c r="AS44" s="81">
        <f t="shared" si="14"/>
        <v>0</v>
      </c>
      <c r="AT44" s="81">
        <f t="shared" si="15"/>
        <v>0</v>
      </c>
    </row>
    <row r="45" spans="2:46" ht="15" thickBot="1">
      <c r="B45" s="202"/>
      <c r="C45" s="22" t="s">
        <v>42</v>
      </c>
      <c r="D45" s="7">
        <v>1.88</v>
      </c>
      <c r="E45" s="109">
        <v>0</v>
      </c>
      <c r="F45" s="153"/>
      <c r="G45" s="113"/>
      <c r="H45" s="114"/>
      <c r="I45" s="115"/>
      <c r="J45" s="109">
        <v>15</v>
      </c>
      <c r="K45" s="153"/>
      <c r="L45" s="113"/>
      <c r="M45" s="114"/>
      <c r="N45" s="115"/>
      <c r="O45" s="109">
        <v>15</v>
      </c>
      <c r="P45" s="153"/>
      <c r="Q45" s="113"/>
      <c r="R45" s="114"/>
      <c r="S45" s="115"/>
      <c r="T45" s="109">
        <v>15</v>
      </c>
      <c r="U45" s="153"/>
      <c r="V45" s="113"/>
      <c r="W45" s="114"/>
      <c r="X45" s="115"/>
      <c r="Y45" s="109">
        <v>0</v>
      </c>
      <c r="Z45" s="153"/>
      <c r="AA45" s="113"/>
      <c r="AB45" s="114"/>
      <c r="AC45" s="115"/>
      <c r="AD45" s="27">
        <f t="shared" si="5"/>
        <v>45</v>
      </c>
      <c r="AE45" s="27">
        <f t="shared" si="6"/>
        <v>0</v>
      </c>
      <c r="AF45" s="77">
        <f t="shared" si="21"/>
        <v>0</v>
      </c>
      <c r="AG45" s="78">
        <f t="shared" si="22"/>
        <v>0</v>
      </c>
      <c r="AH45" s="78">
        <f t="shared" si="9"/>
        <v>0</v>
      </c>
      <c r="AI45" s="78">
        <f t="shared" si="10"/>
        <v>0</v>
      </c>
      <c r="AJ45" s="78"/>
      <c r="AK45" s="78">
        <f t="shared" si="11"/>
        <v>0</v>
      </c>
      <c r="AL45" s="28">
        <f t="shared" si="16"/>
        <v>0</v>
      </c>
      <c r="AM45" s="79" t="e">
        <f t="shared" si="12"/>
        <v>#DIV/0!</v>
      </c>
      <c r="AN45" s="29">
        <f t="shared" si="17"/>
        <v>84.6</v>
      </c>
      <c r="AO45" s="29">
        <f t="shared" si="18"/>
        <v>0</v>
      </c>
      <c r="AP45" s="30">
        <f t="shared" si="13"/>
        <v>84.6</v>
      </c>
      <c r="AQ45" s="80">
        <f t="shared" si="19"/>
        <v>0</v>
      </c>
      <c r="AR45" s="80">
        <f t="shared" si="20"/>
        <v>0</v>
      </c>
      <c r="AS45" s="81">
        <f t="shared" si="14"/>
        <v>0</v>
      </c>
      <c r="AT45" s="81">
        <f t="shared" si="15"/>
        <v>0</v>
      </c>
    </row>
    <row r="46" spans="2:46" ht="15" thickBot="1">
      <c r="B46" s="202"/>
      <c r="C46" s="22" t="s">
        <v>78</v>
      </c>
      <c r="D46" s="7">
        <v>1.88</v>
      </c>
      <c r="E46" s="109">
        <v>0</v>
      </c>
      <c r="F46" s="153"/>
      <c r="G46" s="113"/>
      <c r="H46" s="114"/>
      <c r="I46" s="115"/>
      <c r="J46" s="109">
        <v>20</v>
      </c>
      <c r="K46" s="153"/>
      <c r="L46" s="113"/>
      <c r="M46" s="114"/>
      <c r="N46" s="115"/>
      <c r="O46" s="109">
        <v>10</v>
      </c>
      <c r="P46" s="153"/>
      <c r="Q46" s="113"/>
      <c r="R46" s="114"/>
      <c r="S46" s="115"/>
      <c r="T46" s="109">
        <v>10</v>
      </c>
      <c r="U46" s="153">
        <v>3</v>
      </c>
      <c r="V46" s="113"/>
      <c r="W46" s="114"/>
      <c r="X46" s="115"/>
      <c r="Y46" s="109">
        <v>0</v>
      </c>
      <c r="Z46" s="153"/>
      <c r="AA46" s="113"/>
      <c r="AB46" s="114"/>
      <c r="AC46" s="115"/>
      <c r="AD46" s="27">
        <f t="shared" si="5"/>
        <v>40</v>
      </c>
      <c r="AE46" s="27">
        <f t="shared" si="6"/>
        <v>3</v>
      </c>
      <c r="AF46" s="77">
        <f t="shared" si="21"/>
        <v>0</v>
      </c>
      <c r="AG46" s="78">
        <f t="shared" si="22"/>
        <v>0</v>
      </c>
      <c r="AH46" s="78">
        <f t="shared" si="9"/>
        <v>0</v>
      </c>
      <c r="AI46" s="78">
        <f t="shared" si="10"/>
        <v>0</v>
      </c>
      <c r="AJ46" s="78"/>
      <c r="AK46" s="78">
        <f t="shared" si="11"/>
        <v>0</v>
      </c>
      <c r="AL46" s="28">
        <f t="shared" si="16"/>
        <v>7.4999999999999997E-2</v>
      </c>
      <c r="AM46" s="79" t="e">
        <f t="shared" si="12"/>
        <v>#DIV/0!</v>
      </c>
      <c r="AN46" s="29">
        <f t="shared" si="17"/>
        <v>75.199999999999989</v>
      </c>
      <c r="AO46" s="29">
        <f t="shared" si="18"/>
        <v>5.64</v>
      </c>
      <c r="AP46" s="30">
        <f t="shared" si="13"/>
        <v>80.839999999999989</v>
      </c>
      <c r="AQ46" s="80">
        <f t="shared" si="19"/>
        <v>0</v>
      </c>
      <c r="AR46" s="80">
        <f t="shared" si="20"/>
        <v>0</v>
      </c>
      <c r="AS46" s="81">
        <f t="shared" si="14"/>
        <v>0</v>
      </c>
      <c r="AT46" s="81">
        <f t="shared" si="15"/>
        <v>0</v>
      </c>
    </row>
    <row r="47" spans="2:46" ht="15" thickBot="1">
      <c r="B47" s="202"/>
      <c r="C47" s="21" t="s">
        <v>79</v>
      </c>
      <c r="D47" s="7">
        <v>0.85</v>
      </c>
      <c r="E47" s="109">
        <v>15</v>
      </c>
      <c r="F47" s="153">
        <v>1</v>
      </c>
      <c r="G47" s="113"/>
      <c r="H47" s="114"/>
      <c r="I47" s="115"/>
      <c r="J47" s="109">
        <v>20</v>
      </c>
      <c r="K47" s="153">
        <v>2</v>
      </c>
      <c r="L47" s="113"/>
      <c r="M47" s="114"/>
      <c r="N47" s="115"/>
      <c r="O47" s="109">
        <v>15</v>
      </c>
      <c r="P47" s="153">
        <v>3</v>
      </c>
      <c r="Q47" s="113"/>
      <c r="R47" s="114"/>
      <c r="S47" s="115"/>
      <c r="T47" s="109">
        <v>20</v>
      </c>
      <c r="U47" s="153">
        <v>1</v>
      </c>
      <c r="V47" s="113"/>
      <c r="W47" s="114"/>
      <c r="X47" s="115"/>
      <c r="Y47" s="109">
        <v>10</v>
      </c>
      <c r="Z47" s="153"/>
      <c r="AA47" s="113"/>
      <c r="AB47" s="114"/>
      <c r="AC47" s="115"/>
      <c r="AD47" s="27">
        <f t="shared" si="5"/>
        <v>80</v>
      </c>
      <c r="AE47" s="27">
        <f t="shared" si="6"/>
        <v>7</v>
      </c>
      <c r="AF47" s="77">
        <f t="shared" si="21"/>
        <v>0</v>
      </c>
      <c r="AG47" s="77">
        <f t="shared" si="22"/>
        <v>0</v>
      </c>
      <c r="AH47" s="77">
        <f t="shared" si="9"/>
        <v>0</v>
      </c>
      <c r="AI47" s="77">
        <f t="shared" ref="AI47" si="23">J47+O47+T47+Y47+AD47</f>
        <v>145</v>
      </c>
      <c r="AJ47" s="78"/>
      <c r="AK47" s="77">
        <f t="shared" ref="AK47" si="24">L47+Q47+V47+AA47+AF47</f>
        <v>0</v>
      </c>
      <c r="AL47" s="28">
        <f t="shared" si="16"/>
        <v>8.7499999999999994E-2</v>
      </c>
      <c r="AM47" s="79" t="e">
        <f t="shared" si="12"/>
        <v>#DIV/0!</v>
      </c>
      <c r="AN47" s="29">
        <f t="shared" si="17"/>
        <v>68</v>
      </c>
      <c r="AO47" s="29">
        <f t="shared" ref="AO47" si="25">AE47*E47</f>
        <v>105</v>
      </c>
      <c r="AP47" s="29">
        <f t="shared" ref="AP47" si="26">AF47*F47</f>
        <v>0</v>
      </c>
      <c r="AQ47" s="80">
        <f t="shared" si="19"/>
        <v>0</v>
      </c>
      <c r="AR47" s="80">
        <f t="shared" ref="AR47" si="27">AG47*E47</f>
        <v>0</v>
      </c>
      <c r="AS47" s="80">
        <f t="shared" ref="AS47" si="28">AH47*F47</f>
        <v>0</v>
      </c>
      <c r="AT47" s="80">
        <f t="shared" ref="AT47" si="29">AI47*G47</f>
        <v>0</v>
      </c>
    </row>
    <row r="48" spans="2:46" ht="15" thickBot="1">
      <c r="B48" s="202"/>
      <c r="C48" s="21" t="s">
        <v>80</v>
      </c>
      <c r="D48" s="7">
        <v>0.97</v>
      </c>
      <c r="E48" s="109">
        <v>5</v>
      </c>
      <c r="F48" s="153">
        <v>2</v>
      </c>
      <c r="G48" s="113"/>
      <c r="H48" s="114"/>
      <c r="I48" s="115"/>
      <c r="J48" s="109">
        <v>10</v>
      </c>
      <c r="K48" s="153">
        <v>2</v>
      </c>
      <c r="L48" s="113"/>
      <c r="M48" s="114"/>
      <c r="N48" s="115"/>
      <c r="O48" s="109">
        <v>10</v>
      </c>
      <c r="P48" s="153"/>
      <c r="Q48" s="113"/>
      <c r="R48" s="114"/>
      <c r="S48" s="115"/>
      <c r="T48" s="109">
        <v>10</v>
      </c>
      <c r="U48" s="153">
        <v>2</v>
      </c>
      <c r="V48" s="113"/>
      <c r="W48" s="114"/>
      <c r="X48" s="115"/>
      <c r="Y48" s="109">
        <v>5</v>
      </c>
      <c r="Z48" s="153">
        <v>3</v>
      </c>
      <c r="AA48" s="113"/>
      <c r="AB48" s="114"/>
      <c r="AC48" s="115"/>
      <c r="AD48" s="27">
        <f t="shared" si="5"/>
        <v>40</v>
      </c>
      <c r="AE48" s="27">
        <f t="shared" si="6"/>
        <v>9</v>
      </c>
      <c r="AF48" s="77">
        <f t="shared" ref="AF48" si="30">G48+L48+Q48+V48+AA48</f>
        <v>0</v>
      </c>
      <c r="AG48" s="77">
        <f t="shared" ref="AG48" si="31">H48+M48+R48+W48+AB48</f>
        <v>0</v>
      </c>
      <c r="AH48" s="77">
        <f t="shared" ref="AH48" si="32">I48+N48+S48+X48+AC48</f>
        <v>0</v>
      </c>
      <c r="AI48" s="77">
        <f t="shared" ref="AI48" si="33">J48+O48+T48+Y48+AD48</f>
        <v>75</v>
      </c>
      <c r="AJ48" s="78"/>
      <c r="AK48" s="77">
        <f t="shared" ref="AK48" si="34">L48+Q48+V48+AA48+AF48</f>
        <v>0</v>
      </c>
      <c r="AL48" s="28">
        <f t="shared" si="16"/>
        <v>0.22500000000000001</v>
      </c>
      <c r="AM48" s="79" t="e">
        <f t="shared" si="12"/>
        <v>#DIV/0!</v>
      </c>
      <c r="AN48" s="29">
        <f t="shared" ref="AN48" si="35">AD48*D48</f>
        <v>38.799999999999997</v>
      </c>
      <c r="AO48" s="29">
        <f t="shared" ref="AO48" si="36">AE48*E48</f>
        <v>45</v>
      </c>
      <c r="AP48" s="29">
        <f t="shared" ref="AP48" si="37">AF48*F48</f>
        <v>0</v>
      </c>
      <c r="AQ48" s="80">
        <f t="shared" ref="AQ48" si="38">AF48*D48</f>
        <v>0</v>
      </c>
      <c r="AR48" s="80">
        <f t="shared" ref="AR48" si="39">AG48*E48</f>
        <v>0</v>
      </c>
      <c r="AS48" s="80">
        <f t="shared" ref="AS48" si="40">AH48*F48</f>
        <v>0</v>
      </c>
      <c r="AT48" s="80">
        <f t="shared" ref="AT48" si="41">AI48*G48</f>
        <v>0</v>
      </c>
    </row>
    <row r="49" spans="2:46" ht="15" thickBot="1">
      <c r="B49" s="202"/>
      <c r="C49" s="22" t="s">
        <v>81</v>
      </c>
      <c r="D49" s="7">
        <v>2.54</v>
      </c>
      <c r="E49" s="109">
        <v>130</v>
      </c>
      <c r="F49" s="153">
        <v>2</v>
      </c>
      <c r="G49" s="113"/>
      <c r="H49" s="114"/>
      <c r="I49" s="115"/>
      <c r="J49" s="109">
        <v>130</v>
      </c>
      <c r="K49" s="153"/>
      <c r="L49" s="113"/>
      <c r="M49" s="114"/>
      <c r="N49" s="115"/>
      <c r="O49" s="109">
        <v>130</v>
      </c>
      <c r="P49" s="153">
        <v>5</v>
      </c>
      <c r="Q49" s="113"/>
      <c r="R49" s="114"/>
      <c r="S49" s="115"/>
      <c r="T49" s="109">
        <v>130</v>
      </c>
      <c r="U49" s="153"/>
      <c r="V49" s="113"/>
      <c r="W49" s="114"/>
      <c r="X49" s="115"/>
      <c r="Y49" s="109">
        <v>100</v>
      </c>
      <c r="Z49" s="153">
        <v>1</v>
      </c>
      <c r="AA49" s="113"/>
      <c r="AB49" s="114"/>
      <c r="AC49" s="115"/>
      <c r="AD49" s="27">
        <f t="shared" si="5"/>
        <v>620</v>
      </c>
      <c r="AE49" s="27">
        <f t="shared" si="6"/>
        <v>8</v>
      </c>
      <c r="AF49" s="77">
        <f t="shared" si="21"/>
        <v>0</v>
      </c>
      <c r="AG49" s="78">
        <f t="shared" si="22"/>
        <v>0</v>
      </c>
      <c r="AH49" s="78">
        <f t="shared" si="9"/>
        <v>0</v>
      </c>
      <c r="AI49" s="78">
        <f t="shared" si="10"/>
        <v>0</v>
      </c>
      <c r="AJ49" s="78"/>
      <c r="AK49" s="78">
        <f t="shared" si="11"/>
        <v>0</v>
      </c>
      <c r="AL49" s="28">
        <f t="shared" si="16"/>
        <v>1.2903225806451613E-2</v>
      </c>
      <c r="AM49" s="79" t="e">
        <f t="shared" si="12"/>
        <v>#DIV/0!</v>
      </c>
      <c r="AN49" s="29">
        <f t="shared" si="17"/>
        <v>1574.8</v>
      </c>
      <c r="AO49" s="29">
        <f t="shared" si="18"/>
        <v>20.32</v>
      </c>
      <c r="AP49" s="30">
        <f t="shared" si="13"/>
        <v>1595.12</v>
      </c>
      <c r="AQ49" s="80">
        <f t="shared" si="19"/>
        <v>0</v>
      </c>
      <c r="AR49" s="80">
        <f t="shared" si="20"/>
        <v>0</v>
      </c>
      <c r="AS49" s="81">
        <f t="shared" si="14"/>
        <v>0</v>
      </c>
      <c r="AT49" s="81">
        <f t="shared" si="15"/>
        <v>0</v>
      </c>
    </row>
    <row r="50" spans="2:46" ht="15" thickBot="1">
      <c r="B50" s="202"/>
      <c r="C50" s="21" t="s">
        <v>82</v>
      </c>
      <c r="D50" s="8">
        <v>3.83</v>
      </c>
      <c r="E50" s="127">
        <v>40</v>
      </c>
      <c r="F50" s="154">
        <v>3</v>
      </c>
      <c r="G50" s="148"/>
      <c r="H50" s="149"/>
      <c r="I50" s="150"/>
      <c r="J50" s="127">
        <v>50</v>
      </c>
      <c r="K50" s="154">
        <v>1</v>
      </c>
      <c r="L50" s="148"/>
      <c r="M50" s="149"/>
      <c r="N50" s="150"/>
      <c r="O50" s="127">
        <v>50</v>
      </c>
      <c r="P50" s="154">
        <v>2</v>
      </c>
      <c r="Q50" s="148"/>
      <c r="R50" s="149"/>
      <c r="S50" s="150"/>
      <c r="T50" s="127">
        <v>50</v>
      </c>
      <c r="U50" s="154">
        <v>3</v>
      </c>
      <c r="V50" s="148"/>
      <c r="W50" s="149"/>
      <c r="X50" s="150"/>
      <c r="Y50" s="127">
        <v>30</v>
      </c>
      <c r="Z50" s="154">
        <v>3</v>
      </c>
      <c r="AA50" s="148"/>
      <c r="AB50" s="149"/>
      <c r="AC50" s="150"/>
      <c r="AD50" s="27">
        <f t="shared" si="5"/>
        <v>220</v>
      </c>
      <c r="AE50" s="27">
        <f t="shared" si="6"/>
        <v>12</v>
      </c>
      <c r="AF50" s="77">
        <f t="shared" si="21"/>
        <v>0</v>
      </c>
      <c r="AG50" s="78">
        <f t="shared" si="22"/>
        <v>0</v>
      </c>
      <c r="AH50" s="78">
        <f t="shared" si="9"/>
        <v>0</v>
      </c>
      <c r="AI50" s="78">
        <f t="shared" si="10"/>
        <v>0</v>
      </c>
      <c r="AJ50" s="78"/>
      <c r="AK50" s="78">
        <f t="shared" si="11"/>
        <v>0</v>
      </c>
      <c r="AL50" s="28">
        <f t="shared" si="16"/>
        <v>5.4545454545454543E-2</v>
      </c>
      <c r="AM50" s="79" t="e">
        <f t="shared" si="12"/>
        <v>#DIV/0!</v>
      </c>
      <c r="AN50" s="29">
        <f t="shared" si="17"/>
        <v>842.6</v>
      </c>
      <c r="AO50" s="29">
        <f t="shared" si="18"/>
        <v>45.96</v>
      </c>
      <c r="AP50" s="30">
        <f t="shared" si="13"/>
        <v>888.56000000000006</v>
      </c>
      <c r="AQ50" s="80">
        <f t="shared" si="19"/>
        <v>0</v>
      </c>
      <c r="AR50" s="80">
        <f t="shared" si="20"/>
        <v>0</v>
      </c>
      <c r="AS50" s="81">
        <f t="shared" si="14"/>
        <v>0</v>
      </c>
      <c r="AT50" s="81">
        <f t="shared" si="15"/>
        <v>0</v>
      </c>
    </row>
    <row r="51" spans="2:46" ht="15.6" customHeight="1" thickTop="1" thickBot="1">
      <c r="B51" s="203" t="s">
        <v>83</v>
      </c>
      <c r="C51" s="61" t="s">
        <v>84</v>
      </c>
      <c r="D51" s="16">
        <v>0.87</v>
      </c>
      <c r="E51" s="103">
        <v>8</v>
      </c>
      <c r="F51" s="155"/>
      <c r="G51" s="122">
        <v>4</v>
      </c>
      <c r="H51" s="123"/>
      <c r="I51" s="124"/>
      <c r="J51" s="103">
        <v>12</v>
      </c>
      <c r="K51" s="155"/>
      <c r="L51" s="122">
        <v>6</v>
      </c>
      <c r="M51" s="123"/>
      <c r="N51" s="124">
        <v>2</v>
      </c>
      <c r="O51" s="103">
        <v>12</v>
      </c>
      <c r="P51" s="155"/>
      <c r="Q51" s="122">
        <v>6</v>
      </c>
      <c r="R51" s="123"/>
      <c r="S51" s="124">
        <v>4</v>
      </c>
      <c r="T51" s="103">
        <v>12</v>
      </c>
      <c r="U51" s="155"/>
      <c r="V51" s="122">
        <v>6</v>
      </c>
      <c r="W51" s="123"/>
      <c r="X51" s="124">
        <v>4</v>
      </c>
      <c r="Y51" s="103">
        <v>12</v>
      </c>
      <c r="Z51" s="155">
        <v>1</v>
      </c>
      <c r="AA51" s="122">
        <v>4</v>
      </c>
      <c r="AB51" s="123">
        <v>0</v>
      </c>
      <c r="AC51" s="124"/>
      <c r="AD51" s="27">
        <f t="shared" si="5"/>
        <v>56</v>
      </c>
      <c r="AE51" s="27">
        <f t="shared" si="6"/>
        <v>1</v>
      </c>
      <c r="AF51" s="65">
        <f t="shared" si="21"/>
        <v>26</v>
      </c>
      <c r="AG51" s="66">
        <f t="shared" si="22"/>
        <v>0</v>
      </c>
      <c r="AH51" s="66">
        <f t="shared" si="9"/>
        <v>10</v>
      </c>
      <c r="AI51" s="66">
        <f t="shared" si="10"/>
        <v>16</v>
      </c>
      <c r="AJ51" s="66">
        <v>12</v>
      </c>
      <c r="AK51" s="66">
        <f t="shared" si="11"/>
        <v>4</v>
      </c>
      <c r="AL51" s="28">
        <f t="shared" si="16"/>
        <v>1.7857142857142856E-2</v>
      </c>
      <c r="AM51" s="62">
        <f t="shared" si="12"/>
        <v>0</v>
      </c>
      <c r="AN51" s="29">
        <f t="shared" si="17"/>
        <v>48.72</v>
      </c>
      <c r="AO51" s="29">
        <f t="shared" si="18"/>
        <v>0.87</v>
      </c>
      <c r="AP51" s="30">
        <f t="shared" si="13"/>
        <v>49.589999999999996</v>
      </c>
      <c r="AQ51" s="67">
        <f t="shared" si="19"/>
        <v>22.62</v>
      </c>
      <c r="AR51" s="67">
        <f t="shared" si="20"/>
        <v>0</v>
      </c>
      <c r="AS51" s="68">
        <f t="shared" si="14"/>
        <v>22.62</v>
      </c>
      <c r="AT51" s="72">
        <f t="shared" si="15"/>
        <v>3.48</v>
      </c>
    </row>
    <row r="52" spans="2:46" ht="15" thickBot="1">
      <c r="B52" s="204"/>
      <c r="C52" s="26" t="s">
        <v>85</v>
      </c>
      <c r="D52" s="7">
        <v>0.69</v>
      </c>
      <c r="E52" s="109">
        <v>6</v>
      </c>
      <c r="F52" s="156"/>
      <c r="G52" s="126">
        <v>4</v>
      </c>
      <c r="H52" s="111"/>
      <c r="I52" s="112">
        <v>4</v>
      </c>
      <c r="J52" s="109">
        <v>8</v>
      </c>
      <c r="K52" s="156"/>
      <c r="L52" s="126">
        <v>6</v>
      </c>
      <c r="M52" s="111"/>
      <c r="N52" s="112">
        <v>6</v>
      </c>
      <c r="O52" s="109">
        <v>8</v>
      </c>
      <c r="P52" s="156"/>
      <c r="Q52" s="126">
        <v>6</v>
      </c>
      <c r="R52" s="111"/>
      <c r="S52" s="112">
        <v>5</v>
      </c>
      <c r="T52" s="109">
        <v>8</v>
      </c>
      <c r="U52" s="156"/>
      <c r="V52" s="126">
        <v>6</v>
      </c>
      <c r="W52" s="111"/>
      <c r="X52" s="112">
        <v>3</v>
      </c>
      <c r="Y52" s="109">
        <v>8</v>
      </c>
      <c r="Z52" s="156">
        <v>3</v>
      </c>
      <c r="AA52" s="126">
        <v>3</v>
      </c>
      <c r="AB52" s="111">
        <v>2</v>
      </c>
      <c r="AC52" s="112"/>
      <c r="AD52" s="27">
        <f t="shared" si="5"/>
        <v>38</v>
      </c>
      <c r="AE52" s="27">
        <f t="shared" si="6"/>
        <v>3</v>
      </c>
      <c r="AF52" s="65">
        <f t="shared" si="21"/>
        <v>25</v>
      </c>
      <c r="AG52" s="66">
        <f t="shared" si="22"/>
        <v>2</v>
      </c>
      <c r="AH52" s="66">
        <f t="shared" si="9"/>
        <v>18</v>
      </c>
      <c r="AI52" s="66">
        <f t="shared" si="10"/>
        <v>5</v>
      </c>
      <c r="AJ52" s="66">
        <v>3</v>
      </c>
      <c r="AK52" s="66">
        <f t="shared" si="11"/>
        <v>2</v>
      </c>
      <c r="AL52" s="28">
        <f t="shared" si="16"/>
        <v>7.8947368421052627E-2</v>
      </c>
      <c r="AM52" s="62">
        <f t="shared" si="12"/>
        <v>0.08</v>
      </c>
      <c r="AN52" s="29">
        <f t="shared" si="17"/>
        <v>26.22</v>
      </c>
      <c r="AO52" s="29">
        <f t="shared" si="18"/>
        <v>2.0699999999999998</v>
      </c>
      <c r="AP52" s="30">
        <f t="shared" si="13"/>
        <v>28.29</v>
      </c>
      <c r="AQ52" s="67">
        <f t="shared" si="19"/>
        <v>17.25</v>
      </c>
      <c r="AR52" s="67">
        <f t="shared" si="20"/>
        <v>1.38</v>
      </c>
      <c r="AS52" s="68">
        <f t="shared" si="14"/>
        <v>18.63</v>
      </c>
      <c r="AT52" s="72">
        <f t="shared" si="15"/>
        <v>1.38</v>
      </c>
    </row>
    <row r="53" spans="2:46" ht="15" thickBot="1">
      <c r="B53" s="204"/>
      <c r="C53" s="26" t="s">
        <v>86</v>
      </c>
      <c r="D53" s="7">
        <v>0.45</v>
      </c>
      <c r="E53" s="109">
        <v>10</v>
      </c>
      <c r="F53" s="156"/>
      <c r="G53" s="126">
        <v>4</v>
      </c>
      <c r="H53" s="111"/>
      <c r="I53" s="112">
        <v>1</v>
      </c>
      <c r="J53" s="109">
        <v>0</v>
      </c>
      <c r="K53" s="156"/>
      <c r="L53" s="126">
        <v>2</v>
      </c>
      <c r="M53" s="111"/>
      <c r="N53" s="112"/>
      <c r="O53" s="109">
        <v>12</v>
      </c>
      <c r="P53" s="156"/>
      <c r="Q53" s="126">
        <v>2</v>
      </c>
      <c r="R53" s="111"/>
      <c r="S53" s="112">
        <v>2</v>
      </c>
      <c r="T53" s="109">
        <v>0</v>
      </c>
      <c r="U53" s="156"/>
      <c r="V53" s="126">
        <v>2</v>
      </c>
      <c r="W53" s="111"/>
      <c r="X53" s="112"/>
      <c r="Y53" s="109">
        <v>6</v>
      </c>
      <c r="Z53" s="156"/>
      <c r="AA53" s="126"/>
      <c r="AB53" s="111">
        <v>1</v>
      </c>
      <c r="AC53" s="112"/>
      <c r="AD53" s="27">
        <f t="shared" si="5"/>
        <v>28</v>
      </c>
      <c r="AE53" s="27">
        <f t="shared" si="6"/>
        <v>0</v>
      </c>
      <c r="AF53" s="65">
        <f t="shared" si="21"/>
        <v>10</v>
      </c>
      <c r="AG53" s="66">
        <f t="shared" si="22"/>
        <v>1</v>
      </c>
      <c r="AH53" s="66">
        <f t="shared" si="9"/>
        <v>3</v>
      </c>
      <c r="AI53" s="66">
        <f t="shared" si="10"/>
        <v>6</v>
      </c>
      <c r="AJ53" s="66">
        <v>2</v>
      </c>
      <c r="AK53" s="66">
        <f t="shared" si="11"/>
        <v>4</v>
      </c>
      <c r="AL53" s="28">
        <f t="shared" si="16"/>
        <v>0</v>
      </c>
      <c r="AM53" s="62">
        <f t="shared" si="12"/>
        <v>0.1</v>
      </c>
      <c r="AN53" s="29">
        <f t="shared" si="17"/>
        <v>12.6</v>
      </c>
      <c r="AO53" s="29">
        <f t="shared" si="18"/>
        <v>0</v>
      </c>
      <c r="AP53" s="30">
        <f t="shared" si="13"/>
        <v>12.6</v>
      </c>
      <c r="AQ53" s="67">
        <f t="shared" si="19"/>
        <v>4.5</v>
      </c>
      <c r="AR53" s="67">
        <f t="shared" si="20"/>
        <v>0.45</v>
      </c>
      <c r="AS53" s="68">
        <f t="shared" si="14"/>
        <v>4.95</v>
      </c>
      <c r="AT53" s="72">
        <f t="shared" si="15"/>
        <v>1.8</v>
      </c>
    </row>
    <row r="54" spans="2:46" ht="15" thickBot="1">
      <c r="B54" s="204"/>
      <c r="C54" s="25" t="s">
        <v>87</v>
      </c>
      <c r="D54" s="8">
        <v>0.32</v>
      </c>
      <c r="E54" s="127">
        <v>6</v>
      </c>
      <c r="F54" s="157"/>
      <c r="G54" s="148"/>
      <c r="H54" s="149"/>
      <c r="I54" s="150"/>
      <c r="J54" s="127">
        <v>6</v>
      </c>
      <c r="K54" s="157"/>
      <c r="L54" s="148"/>
      <c r="M54" s="149"/>
      <c r="N54" s="150"/>
      <c r="O54" s="127">
        <v>6</v>
      </c>
      <c r="P54" s="157"/>
      <c r="Q54" s="148"/>
      <c r="R54" s="149"/>
      <c r="S54" s="150"/>
      <c r="T54" s="127">
        <v>6</v>
      </c>
      <c r="U54" s="157"/>
      <c r="V54" s="148"/>
      <c r="W54" s="149"/>
      <c r="X54" s="150"/>
      <c r="Y54" s="127">
        <v>6</v>
      </c>
      <c r="Z54" s="157"/>
      <c r="AA54" s="148"/>
      <c r="AB54" s="149"/>
      <c r="AC54" s="150"/>
      <c r="AD54" s="27">
        <f t="shared" si="5"/>
        <v>30</v>
      </c>
      <c r="AE54" s="27">
        <f t="shared" si="6"/>
        <v>0</v>
      </c>
      <c r="AF54" s="77">
        <f t="shared" si="21"/>
        <v>0</v>
      </c>
      <c r="AG54" s="78">
        <f t="shared" si="22"/>
        <v>0</v>
      </c>
      <c r="AH54" s="78">
        <f t="shared" si="9"/>
        <v>0</v>
      </c>
      <c r="AI54" s="78">
        <f t="shared" si="10"/>
        <v>0</v>
      </c>
      <c r="AJ54" s="78"/>
      <c r="AK54" s="78">
        <f t="shared" si="11"/>
        <v>0</v>
      </c>
      <c r="AL54" s="28">
        <f t="shared" si="16"/>
        <v>0</v>
      </c>
      <c r="AM54" s="79" t="e">
        <f t="shared" si="12"/>
        <v>#DIV/0!</v>
      </c>
      <c r="AN54" s="29">
        <f t="shared" si="17"/>
        <v>9.6</v>
      </c>
      <c r="AO54" s="29">
        <f t="shared" si="18"/>
        <v>0</v>
      </c>
      <c r="AP54" s="30">
        <f t="shared" si="13"/>
        <v>9.6</v>
      </c>
      <c r="AQ54" s="80">
        <f t="shared" si="19"/>
        <v>0</v>
      </c>
      <c r="AR54" s="80">
        <f t="shared" si="20"/>
        <v>0</v>
      </c>
      <c r="AS54" s="81">
        <f t="shared" si="14"/>
        <v>0</v>
      </c>
      <c r="AT54" s="81">
        <f t="shared" si="15"/>
        <v>0</v>
      </c>
    </row>
    <row r="55" spans="2:46" ht="15" thickBot="1">
      <c r="B55" s="204"/>
      <c r="C55" s="26" t="s">
        <v>88</v>
      </c>
      <c r="D55" s="7">
        <v>1.0900000000000001</v>
      </c>
      <c r="E55" s="109">
        <v>0</v>
      </c>
      <c r="F55" s="156"/>
      <c r="G55" s="126"/>
      <c r="H55" s="111"/>
      <c r="I55" s="112"/>
      <c r="J55" s="109">
        <v>12</v>
      </c>
      <c r="K55" s="156"/>
      <c r="L55" s="126">
        <v>4</v>
      </c>
      <c r="M55" s="111"/>
      <c r="N55" s="112">
        <v>3</v>
      </c>
      <c r="O55" s="109">
        <v>0</v>
      </c>
      <c r="P55" s="156"/>
      <c r="Q55" s="126">
        <v>3</v>
      </c>
      <c r="R55" s="111"/>
      <c r="S55" s="112"/>
      <c r="T55" s="109">
        <v>12</v>
      </c>
      <c r="U55" s="156"/>
      <c r="V55" s="126">
        <v>4</v>
      </c>
      <c r="W55" s="111"/>
      <c r="X55" s="112"/>
      <c r="Y55" s="109">
        <v>0</v>
      </c>
      <c r="Z55" s="156"/>
      <c r="AA55" s="126"/>
      <c r="AB55" s="111"/>
      <c r="AC55" s="112"/>
      <c r="AD55" s="27">
        <f t="shared" si="5"/>
        <v>24</v>
      </c>
      <c r="AE55" s="27">
        <f t="shared" si="6"/>
        <v>0</v>
      </c>
      <c r="AF55" s="65">
        <f t="shared" si="21"/>
        <v>11</v>
      </c>
      <c r="AG55" s="66">
        <f t="shared" si="22"/>
        <v>0</v>
      </c>
      <c r="AH55" s="66">
        <f t="shared" si="9"/>
        <v>3</v>
      </c>
      <c r="AI55" s="66">
        <f t="shared" si="10"/>
        <v>8</v>
      </c>
      <c r="AJ55" s="66">
        <v>8</v>
      </c>
      <c r="AK55" s="66">
        <f t="shared" si="11"/>
        <v>0</v>
      </c>
      <c r="AL55" s="28">
        <f t="shared" si="16"/>
        <v>0</v>
      </c>
      <c r="AM55" s="62">
        <f t="shared" si="12"/>
        <v>0</v>
      </c>
      <c r="AN55" s="29">
        <f t="shared" si="17"/>
        <v>26.160000000000004</v>
      </c>
      <c r="AO55" s="29">
        <f t="shared" si="18"/>
        <v>0</v>
      </c>
      <c r="AP55" s="30">
        <f t="shared" si="13"/>
        <v>26.160000000000004</v>
      </c>
      <c r="AQ55" s="67">
        <f t="shared" si="19"/>
        <v>11.99</v>
      </c>
      <c r="AR55" s="67">
        <f t="shared" si="20"/>
        <v>0</v>
      </c>
      <c r="AS55" s="68">
        <f t="shared" si="14"/>
        <v>11.99</v>
      </c>
      <c r="AT55" s="72">
        <f t="shared" si="15"/>
        <v>0</v>
      </c>
    </row>
    <row r="56" spans="2:46" ht="15" thickBot="1">
      <c r="B56" s="204"/>
      <c r="C56" s="25" t="s">
        <v>89</v>
      </c>
      <c r="D56" s="7">
        <v>0.28000000000000003</v>
      </c>
      <c r="E56" s="109">
        <v>0</v>
      </c>
      <c r="F56" s="156"/>
      <c r="G56" s="113"/>
      <c r="H56" s="114"/>
      <c r="I56" s="115"/>
      <c r="J56" s="109">
        <v>0</v>
      </c>
      <c r="K56" s="156"/>
      <c r="L56" s="113"/>
      <c r="M56" s="114"/>
      <c r="N56" s="115"/>
      <c r="O56" s="109">
        <v>10</v>
      </c>
      <c r="P56" s="156"/>
      <c r="Q56" s="113"/>
      <c r="R56" s="114"/>
      <c r="S56" s="115"/>
      <c r="T56" s="109">
        <v>0</v>
      </c>
      <c r="U56" s="156"/>
      <c r="V56" s="113"/>
      <c r="W56" s="114"/>
      <c r="X56" s="115"/>
      <c r="Y56" s="109">
        <v>0</v>
      </c>
      <c r="Z56" s="156"/>
      <c r="AA56" s="113"/>
      <c r="AB56" s="114"/>
      <c r="AC56" s="115"/>
      <c r="AD56" s="27">
        <f t="shared" si="5"/>
        <v>10</v>
      </c>
      <c r="AE56" s="27">
        <f t="shared" si="6"/>
        <v>0</v>
      </c>
      <c r="AF56" s="77">
        <f t="shared" si="21"/>
        <v>0</v>
      </c>
      <c r="AG56" s="78">
        <f t="shared" si="22"/>
        <v>0</v>
      </c>
      <c r="AH56" s="78">
        <f t="shared" si="9"/>
        <v>0</v>
      </c>
      <c r="AI56" s="78">
        <f t="shared" si="10"/>
        <v>0</v>
      </c>
      <c r="AJ56" s="78"/>
      <c r="AK56" s="78">
        <f t="shared" si="11"/>
        <v>0</v>
      </c>
      <c r="AL56" s="28">
        <f t="shared" si="16"/>
        <v>0</v>
      </c>
      <c r="AM56" s="79" t="e">
        <f t="shared" si="12"/>
        <v>#DIV/0!</v>
      </c>
      <c r="AN56" s="29">
        <f t="shared" si="17"/>
        <v>2.8000000000000003</v>
      </c>
      <c r="AO56" s="29">
        <f t="shared" si="18"/>
        <v>0</v>
      </c>
      <c r="AP56" s="30">
        <f t="shared" si="13"/>
        <v>2.8000000000000003</v>
      </c>
      <c r="AQ56" s="80">
        <f t="shared" si="19"/>
        <v>0</v>
      </c>
      <c r="AR56" s="80">
        <f t="shared" si="20"/>
        <v>0</v>
      </c>
      <c r="AS56" s="81">
        <f t="shared" si="14"/>
        <v>0</v>
      </c>
      <c r="AT56" s="81">
        <f t="shared" si="15"/>
        <v>0</v>
      </c>
    </row>
    <row r="57" spans="2:46" ht="15" thickBot="1">
      <c r="B57" s="204"/>
      <c r="C57" s="25" t="s">
        <v>90</v>
      </c>
      <c r="D57" s="7">
        <v>0.85</v>
      </c>
      <c r="E57" s="109">
        <v>10</v>
      </c>
      <c r="F57" s="156"/>
      <c r="G57" s="126">
        <v>4</v>
      </c>
      <c r="H57" s="111"/>
      <c r="I57" s="112">
        <v>1</v>
      </c>
      <c r="J57" s="109">
        <v>12</v>
      </c>
      <c r="K57" s="156">
        <v>1</v>
      </c>
      <c r="L57" s="126">
        <v>7</v>
      </c>
      <c r="M57" s="111"/>
      <c r="N57" s="112">
        <v>4</v>
      </c>
      <c r="O57" s="109">
        <v>12</v>
      </c>
      <c r="P57" s="156"/>
      <c r="Q57" s="126">
        <v>8</v>
      </c>
      <c r="R57" s="111"/>
      <c r="S57" s="112">
        <v>2</v>
      </c>
      <c r="T57" s="109">
        <v>12</v>
      </c>
      <c r="U57" s="156"/>
      <c r="V57" s="126">
        <v>6</v>
      </c>
      <c r="W57" s="111"/>
      <c r="X57" s="112"/>
      <c r="Y57" s="109">
        <v>6</v>
      </c>
      <c r="Z57" s="156"/>
      <c r="AA57" s="126"/>
      <c r="AB57" s="111">
        <v>2</v>
      </c>
      <c r="AC57" s="112"/>
      <c r="AD57" s="27">
        <f t="shared" si="5"/>
        <v>52</v>
      </c>
      <c r="AE57" s="27">
        <f t="shared" si="6"/>
        <v>1</v>
      </c>
      <c r="AF57" s="65">
        <f t="shared" si="21"/>
        <v>25</v>
      </c>
      <c r="AG57" s="66">
        <f t="shared" si="22"/>
        <v>2</v>
      </c>
      <c r="AH57" s="66">
        <f t="shared" si="9"/>
        <v>7</v>
      </c>
      <c r="AI57" s="66">
        <f t="shared" si="10"/>
        <v>16</v>
      </c>
      <c r="AJ57" s="66">
        <v>7</v>
      </c>
      <c r="AK57" s="66">
        <f t="shared" si="11"/>
        <v>9</v>
      </c>
      <c r="AL57" s="28">
        <f t="shared" si="16"/>
        <v>1.9230769230769232E-2</v>
      </c>
      <c r="AM57" s="62">
        <f t="shared" si="12"/>
        <v>0.08</v>
      </c>
      <c r="AN57" s="29">
        <f t="shared" si="17"/>
        <v>44.199999999999996</v>
      </c>
      <c r="AO57" s="29">
        <f t="shared" si="18"/>
        <v>0.85</v>
      </c>
      <c r="AP57" s="30">
        <f t="shared" si="13"/>
        <v>45.05</v>
      </c>
      <c r="AQ57" s="67">
        <f t="shared" si="19"/>
        <v>21.25</v>
      </c>
      <c r="AR57" s="67">
        <f t="shared" si="20"/>
        <v>1.7</v>
      </c>
      <c r="AS57" s="68">
        <f t="shared" si="14"/>
        <v>22.95</v>
      </c>
      <c r="AT57" s="72">
        <f t="shared" si="15"/>
        <v>7.6499999999999995</v>
      </c>
    </row>
    <row r="58" spans="2:46" ht="15" thickBot="1">
      <c r="B58" s="204"/>
      <c r="C58" s="26" t="s">
        <v>91</v>
      </c>
      <c r="D58" s="7">
        <v>0.65</v>
      </c>
      <c r="E58" s="109">
        <v>10</v>
      </c>
      <c r="F58" s="156">
        <v>1</v>
      </c>
      <c r="G58" s="126"/>
      <c r="H58" s="111"/>
      <c r="I58" s="112"/>
      <c r="J58" s="109">
        <v>12</v>
      </c>
      <c r="K58" s="156"/>
      <c r="L58" s="126">
        <v>4</v>
      </c>
      <c r="M58" s="111"/>
      <c r="N58" s="112">
        <v>3</v>
      </c>
      <c r="O58" s="109">
        <v>12</v>
      </c>
      <c r="P58" s="156">
        <v>1</v>
      </c>
      <c r="Q58" s="126">
        <v>7</v>
      </c>
      <c r="R58" s="111">
        <v>1</v>
      </c>
      <c r="S58" s="112"/>
      <c r="T58" s="109">
        <v>12</v>
      </c>
      <c r="U58" s="156">
        <v>1</v>
      </c>
      <c r="V58" s="126">
        <v>4</v>
      </c>
      <c r="W58" s="111"/>
      <c r="X58" s="112">
        <v>3</v>
      </c>
      <c r="Y58" s="109">
        <v>0</v>
      </c>
      <c r="Z58" s="156"/>
      <c r="AA58" s="126">
        <v>3</v>
      </c>
      <c r="AB58" s="111"/>
      <c r="AC58" s="112"/>
      <c r="AD58" s="27">
        <f t="shared" si="5"/>
        <v>46</v>
      </c>
      <c r="AE58" s="27">
        <f t="shared" si="6"/>
        <v>3</v>
      </c>
      <c r="AF58" s="65">
        <f t="shared" si="21"/>
        <v>18</v>
      </c>
      <c r="AG58" s="66">
        <f t="shared" si="22"/>
        <v>1</v>
      </c>
      <c r="AH58" s="66">
        <f t="shared" si="9"/>
        <v>6</v>
      </c>
      <c r="AI58" s="66">
        <f t="shared" si="10"/>
        <v>11</v>
      </c>
      <c r="AJ58" s="66">
        <v>11</v>
      </c>
      <c r="AK58" s="66">
        <f t="shared" si="11"/>
        <v>0</v>
      </c>
      <c r="AL58" s="28">
        <f t="shared" si="16"/>
        <v>6.5217391304347824E-2</v>
      </c>
      <c r="AM58" s="62">
        <f t="shared" si="12"/>
        <v>5.5555555555555552E-2</v>
      </c>
      <c r="AN58" s="29">
        <f t="shared" si="17"/>
        <v>29.900000000000002</v>
      </c>
      <c r="AO58" s="29">
        <f t="shared" si="18"/>
        <v>1.9500000000000002</v>
      </c>
      <c r="AP58" s="30">
        <f t="shared" si="13"/>
        <v>31.85</v>
      </c>
      <c r="AQ58" s="67">
        <f t="shared" si="19"/>
        <v>11.700000000000001</v>
      </c>
      <c r="AR58" s="67">
        <f t="shared" si="20"/>
        <v>0.65</v>
      </c>
      <c r="AS58" s="68">
        <f t="shared" si="14"/>
        <v>12.350000000000001</v>
      </c>
      <c r="AT58" s="72">
        <f t="shared" si="15"/>
        <v>0</v>
      </c>
    </row>
    <row r="59" spans="2:46" ht="15" thickBot="1">
      <c r="B59" s="204"/>
      <c r="C59" s="26" t="s">
        <v>92</v>
      </c>
      <c r="D59" s="8">
        <v>0.75</v>
      </c>
      <c r="E59" s="127">
        <v>0</v>
      </c>
      <c r="F59" s="157"/>
      <c r="G59" s="148"/>
      <c r="H59" s="149"/>
      <c r="I59" s="150"/>
      <c r="J59" s="127">
        <v>12</v>
      </c>
      <c r="K59" s="157">
        <v>2</v>
      </c>
      <c r="L59" s="148"/>
      <c r="M59" s="149"/>
      <c r="N59" s="150"/>
      <c r="O59" s="127">
        <v>12</v>
      </c>
      <c r="P59" s="157">
        <v>3</v>
      </c>
      <c r="Q59" s="148"/>
      <c r="R59" s="149"/>
      <c r="S59" s="150"/>
      <c r="T59" s="127">
        <v>12</v>
      </c>
      <c r="U59" s="157">
        <v>2</v>
      </c>
      <c r="V59" s="148"/>
      <c r="W59" s="149"/>
      <c r="X59" s="150"/>
      <c r="Y59" s="127">
        <v>0</v>
      </c>
      <c r="Z59" s="157"/>
      <c r="AA59" s="148"/>
      <c r="AB59" s="149"/>
      <c r="AC59" s="150"/>
      <c r="AD59" s="27">
        <f t="shared" si="5"/>
        <v>36</v>
      </c>
      <c r="AE59" s="27">
        <f t="shared" si="6"/>
        <v>7</v>
      </c>
      <c r="AF59" s="77">
        <f t="shared" si="21"/>
        <v>0</v>
      </c>
      <c r="AG59" s="78">
        <f t="shared" si="22"/>
        <v>0</v>
      </c>
      <c r="AH59" s="78">
        <f t="shared" si="9"/>
        <v>0</v>
      </c>
      <c r="AI59" s="78">
        <f t="shared" si="10"/>
        <v>0</v>
      </c>
      <c r="AJ59" s="78"/>
      <c r="AK59" s="78">
        <f t="shared" si="11"/>
        <v>0</v>
      </c>
      <c r="AL59" s="28">
        <f t="shared" si="16"/>
        <v>0.19444444444444445</v>
      </c>
      <c r="AM59" s="79" t="e">
        <f t="shared" si="12"/>
        <v>#DIV/0!</v>
      </c>
      <c r="AN59" s="29">
        <f t="shared" si="17"/>
        <v>27</v>
      </c>
      <c r="AO59" s="29">
        <f t="shared" si="18"/>
        <v>5.25</v>
      </c>
      <c r="AP59" s="30">
        <f t="shared" si="13"/>
        <v>32.25</v>
      </c>
      <c r="AQ59" s="80">
        <f t="shared" si="19"/>
        <v>0</v>
      </c>
      <c r="AR59" s="80">
        <f t="shared" si="20"/>
        <v>0</v>
      </c>
      <c r="AS59" s="81">
        <f t="shared" si="14"/>
        <v>0</v>
      </c>
      <c r="AT59" s="81">
        <f t="shared" si="15"/>
        <v>0</v>
      </c>
    </row>
    <row r="60" spans="2:46" ht="15.6" customHeight="1" thickTop="1" thickBot="1">
      <c r="B60" s="205" t="s">
        <v>93</v>
      </c>
      <c r="C60" s="47" t="s">
        <v>94</v>
      </c>
      <c r="D60" s="16">
        <v>1.59</v>
      </c>
      <c r="E60" s="103">
        <v>6</v>
      </c>
      <c r="F60" s="158"/>
      <c r="G60" s="122">
        <v>1</v>
      </c>
      <c r="H60" s="123"/>
      <c r="I60" s="124"/>
      <c r="J60" s="103">
        <v>8</v>
      </c>
      <c r="K60" s="158"/>
      <c r="L60" s="122">
        <v>2</v>
      </c>
      <c r="M60" s="123"/>
      <c r="N60" s="124"/>
      <c r="O60" s="103">
        <v>8</v>
      </c>
      <c r="P60" s="158"/>
      <c r="Q60" s="122">
        <v>2</v>
      </c>
      <c r="R60" s="123"/>
      <c r="S60" s="124"/>
      <c r="T60" s="103">
        <v>8</v>
      </c>
      <c r="U60" s="158"/>
      <c r="V60" s="122">
        <v>2</v>
      </c>
      <c r="W60" s="123"/>
      <c r="X60" s="124"/>
      <c r="Y60" s="103">
        <v>6</v>
      </c>
      <c r="Z60" s="158"/>
      <c r="AA60" s="122">
        <v>1</v>
      </c>
      <c r="AB60" s="123"/>
      <c r="AC60" s="124"/>
      <c r="AD60" s="27">
        <f t="shared" si="5"/>
        <v>36</v>
      </c>
      <c r="AE60" s="27">
        <f t="shared" si="6"/>
        <v>0</v>
      </c>
      <c r="AF60" s="65">
        <f t="shared" si="21"/>
        <v>8</v>
      </c>
      <c r="AG60" s="66">
        <f t="shared" si="22"/>
        <v>0</v>
      </c>
      <c r="AH60" s="66">
        <f t="shared" si="9"/>
        <v>0</v>
      </c>
      <c r="AI60" s="66">
        <f t="shared" si="10"/>
        <v>8</v>
      </c>
      <c r="AJ60" s="66">
        <v>7</v>
      </c>
      <c r="AK60" s="66">
        <f t="shared" si="11"/>
        <v>1</v>
      </c>
      <c r="AL60" s="28">
        <f t="shared" si="16"/>
        <v>0</v>
      </c>
      <c r="AM60" s="62">
        <f t="shared" si="12"/>
        <v>0</v>
      </c>
      <c r="AN60" s="29">
        <f t="shared" si="17"/>
        <v>57.24</v>
      </c>
      <c r="AO60" s="29">
        <f t="shared" si="18"/>
        <v>0</v>
      </c>
      <c r="AP60" s="30">
        <f t="shared" si="13"/>
        <v>57.24</v>
      </c>
      <c r="AQ60" s="67">
        <f t="shared" si="19"/>
        <v>12.72</v>
      </c>
      <c r="AR60" s="67">
        <f t="shared" si="20"/>
        <v>0</v>
      </c>
      <c r="AS60" s="68">
        <f t="shared" si="14"/>
        <v>12.72</v>
      </c>
      <c r="AT60" s="72">
        <f t="shared" si="15"/>
        <v>1.59</v>
      </c>
    </row>
    <row r="61" spans="2:46" ht="15" thickBot="1">
      <c r="B61" s="206"/>
      <c r="C61" s="23" t="s">
        <v>95</v>
      </c>
      <c r="D61" s="7">
        <v>1.25</v>
      </c>
      <c r="E61" s="109">
        <v>2</v>
      </c>
      <c r="F61" s="159"/>
      <c r="G61" s="113"/>
      <c r="H61" s="114"/>
      <c r="I61" s="115"/>
      <c r="J61" s="109">
        <v>3</v>
      </c>
      <c r="K61" s="159"/>
      <c r="L61" s="113"/>
      <c r="M61" s="114"/>
      <c r="N61" s="115"/>
      <c r="O61" s="109">
        <v>3</v>
      </c>
      <c r="P61" s="159"/>
      <c r="Q61" s="113"/>
      <c r="R61" s="114"/>
      <c r="S61" s="115"/>
      <c r="T61" s="109">
        <v>3</v>
      </c>
      <c r="U61" s="159">
        <v>1</v>
      </c>
      <c r="V61" s="113"/>
      <c r="W61" s="114"/>
      <c r="X61" s="115"/>
      <c r="Y61" s="109">
        <v>2</v>
      </c>
      <c r="Z61" s="159"/>
      <c r="AA61" s="113"/>
      <c r="AB61" s="114"/>
      <c r="AC61" s="115"/>
      <c r="AD61" s="27">
        <f t="shared" si="5"/>
        <v>13</v>
      </c>
      <c r="AE61" s="27">
        <f t="shared" si="6"/>
        <v>1</v>
      </c>
      <c r="AF61" s="77">
        <f t="shared" si="21"/>
        <v>0</v>
      </c>
      <c r="AG61" s="78">
        <f t="shared" si="22"/>
        <v>0</v>
      </c>
      <c r="AH61" s="78">
        <f t="shared" si="9"/>
        <v>0</v>
      </c>
      <c r="AI61" s="78">
        <f t="shared" si="10"/>
        <v>0</v>
      </c>
      <c r="AJ61" s="78"/>
      <c r="AK61" s="78">
        <f t="shared" si="11"/>
        <v>0</v>
      </c>
      <c r="AL61" s="28">
        <f t="shared" si="16"/>
        <v>7.6923076923076927E-2</v>
      </c>
      <c r="AM61" s="79" t="e">
        <f t="shared" si="12"/>
        <v>#DIV/0!</v>
      </c>
      <c r="AN61" s="29">
        <f t="shared" si="17"/>
        <v>16.25</v>
      </c>
      <c r="AO61" s="29">
        <f t="shared" si="18"/>
        <v>1.25</v>
      </c>
      <c r="AP61" s="30">
        <f t="shared" si="13"/>
        <v>17.5</v>
      </c>
      <c r="AQ61" s="80">
        <f t="shared" si="19"/>
        <v>0</v>
      </c>
      <c r="AR61" s="80">
        <f t="shared" si="20"/>
        <v>0</v>
      </c>
      <c r="AS61" s="81">
        <f t="shared" si="14"/>
        <v>0</v>
      </c>
      <c r="AT61" s="81">
        <f t="shared" si="15"/>
        <v>0</v>
      </c>
    </row>
    <row r="62" spans="2:46" ht="15" thickBot="1">
      <c r="B62" s="206"/>
      <c r="C62" s="24" t="s">
        <v>96</v>
      </c>
      <c r="D62" s="7">
        <v>1.25</v>
      </c>
      <c r="E62" s="109">
        <v>2</v>
      </c>
      <c r="F62" s="159"/>
      <c r="G62" s="126">
        <v>2</v>
      </c>
      <c r="H62" s="111"/>
      <c r="I62" s="112"/>
      <c r="J62" s="109">
        <v>2</v>
      </c>
      <c r="K62" s="159"/>
      <c r="L62" s="126">
        <v>2</v>
      </c>
      <c r="M62" s="111"/>
      <c r="N62" s="112"/>
      <c r="O62" s="109">
        <v>2</v>
      </c>
      <c r="P62" s="159"/>
      <c r="Q62" s="126">
        <v>2</v>
      </c>
      <c r="R62" s="111"/>
      <c r="S62" s="112"/>
      <c r="T62" s="109">
        <v>2</v>
      </c>
      <c r="U62" s="159"/>
      <c r="V62" s="126">
        <v>2</v>
      </c>
      <c r="W62" s="111">
        <v>1</v>
      </c>
      <c r="X62" s="112"/>
      <c r="Y62" s="109">
        <v>2</v>
      </c>
      <c r="Z62" s="159"/>
      <c r="AA62" s="126">
        <v>2</v>
      </c>
      <c r="AB62" s="111"/>
      <c r="AC62" s="112"/>
      <c r="AD62" s="27">
        <f t="shared" si="5"/>
        <v>10</v>
      </c>
      <c r="AE62" s="27">
        <f t="shared" si="6"/>
        <v>0</v>
      </c>
      <c r="AF62" s="65">
        <f t="shared" si="21"/>
        <v>10</v>
      </c>
      <c r="AG62" s="66">
        <f t="shared" si="22"/>
        <v>1</v>
      </c>
      <c r="AH62" s="66">
        <f t="shared" si="9"/>
        <v>0</v>
      </c>
      <c r="AI62" s="66">
        <f t="shared" si="10"/>
        <v>9</v>
      </c>
      <c r="AJ62" s="66">
        <v>2</v>
      </c>
      <c r="AK62" s="66">
        <f t="shared" si="11"/>
        <v>7</v>
      </c>
      <c r="AL62" s="28">
        <f t="shared" si="16"/>
        <v>0</v>
      </c>
      <c r="AM62" s="62">
        <f t="shared" si="12"/>
        <v>0.1</v>
      </c>
      <c r="AN62" s="29">
        <f t="shared" si="17"/>
        <v>12.5</v>
      </c>
      <c r="AO62" s="29">
        <f t="shared" si="18"/>
        <v>0</v>
      </c>
      <c r="AP62" s="30">
        <f t="shared" si="13"/>
        <v>12.5</v>
      </c>
      <c r="AQ62" s="67">
        <f t="shared" si="19"/>
        <v>12.5</v>
      </c>
      <c r="AR62" s="67">
        <f t="shared" si="20"/>
        <v>1.25</v>
      </c>
      <c r="AS62" s="68">
        <f t="shared" si="14"/>
        <v>13.75</v>
      </c>
      <c r="AT62" s="72">
        <f t="shared" si="15"/>
        <v>8.75</v>
      </c>
    </row>
    <row r="63" spans="2:46" ht="15" thickBot="1">
      <c r="B63" s="206"/>
      <c r="C63" s="24" t="s">
        <v>97</v>
      </c>
      <c r="D63" s="8">
        <v>1.25</v>
      </c>
      <c r="E63" s="127">
        <v>2</v>
      </c>
      <c r="F63" s="160">
        <v>1</v>
      </c>
      <c r="G63" s="148"/>
      <c r="H63" s="149"/>
      <c r="I63" s="150"/>
      <c r="J63" s="127">
        <v>2</v>
      </c>
      <c r="K63" s="160"/>
      <c r="L63" s="148"/>
      <c r="M63" s="149"/>
      <c r="N63" s="150"/>
      <c r="O63" s="127">
        <v>2</v>
      </c>
      <c r="P63" s="160"/>
      <c r="Q63" s="148"/>
      <c r="R63" s="149"/>
      <c r="S63" s="150"/>
      <c r="T63" s="127">
        <v>2</v>
      </c>
      <c r="U63" s="160"/>
      <c r="V63" s="148"/>
      <c r="W63" s="149"/>
      <c r="X63" s="150"/>
      <c r="Y63" s="127">
        <v>2</v>
      </c>
      <c r="Z63" s="160"/>
      <c r="AA63" s="148"/>
      <c r="AB63" s="149"/>
      <c r="AC63" s="150"/>
      <c r="AD63" s="27">
        <f t="shared" si="5"/>
        <v>10</v>
      </c>
      <c r="AE63" s="27">
        <f t="shared" si="6"/>
        <v>1</v>
      </c>
      <c r="AF63" s="77">
        <f t="shared" si="21"/>
        <v>0</v>
      </c>
      <c r="AG63" s="78">
        <f t="shared" si="22"/>
        <v>0</v>
      </c>
      <c r="AH63" s="78">
        <f t="shared" si="9"/>
        <v>0</v>
      </c>
      <c r="AI63" s="78">
        <f t="shared" si="10"/>
        <v>0</v>
      </c>
      <c r="AJ63" s="78"/>
      <c r="AK63" s="78">
        <f t="shared" si="11"/>
        <v>0</v>
      </c>
      <c r="AL63" s="28">
        <f t="shared" si="16"/>
        <v>0.1</v>
      </c>
      <c r="AM63" s="79" t="e">
        <f t="shared" si="12"/>
        <v>#DIV/0!</v>
      </c>
      <c r="AN63" s="29">
        <f t="shared" si="17"/>
        <v>12.5</v>
      </c>
      <c r="AO63" s="29">
        <f t="shared" si="18"/>
        <v>1.25</v>
      </c>
      <c r="AP63" s="30">
        <f t="shared" si="13"/>
        <v>13.75</v>
      </c>
      <c r="AQ63" s="80">
        <f t="shared" si="19"/>
        <v>0</v>
      </c>
      <c r="AR63" s="80">
        <f t="shared" si="20"/>
        <v>0</v>
      </c>
      <c r="AS63" s="81">
        <f t="shared" si="14"/>
        <v>0</v>
      </c>
      <c r="AT63" s="81">
        <f t="shared" si="15"/>
        <v>0</v>
      </c>
    </row>
    <row r="64" spans="2:46" ht="15" thickBot="1">
      <c r="B64" s="206"/>
      <c r="C64" s="23" t="s">
        <v>98</v>
      </c>
      <c r="D64" s="7">
        <v>1.32</v>
      </c>
      <c r="E64" s="109">
        <v>3</v>
      </c>
      <c r="F64" s="159"/>
      <c r="G64" s="126">
        <v>1</v>
      </c>
      <c r="H64" s="111"/>
      <c r="I64" s="112"/>
      <c r="J64" s="109">
        <v>3</v>
      </c>
      <c r="K64" s="159"/>
      <c r="L64" s="126">
        <v>1</v>
      </c>
      <c r="M64" s="111"/>
      <c r="N64" s="112"/>
      <c r="O64" s="109">
        <v>3</v>
      </c>
      <c r="P64" s="159"/>
      <c r="Q64" s="126">
        <v>1</v>
      </c>
      <c r="R64" s="111"/>
      <c r="S64" s="112"/>
      <c r="T64" s="109">
        <v>3</v>
      </c>
      <c r="U64" s="159"/>
      <c r="V64" s="126">
        <v>1</v>
      </c>
      <c r="W64" s="111"/>
      <c r="X64" s="112"/>
      <c r="Y64" s="109">
        <v>3</v>
      </c>
      <c r="Z64" s="159"/>
      <c r="AA64" s="126">
        <v>2</v>
      </c>
      <c r="AB64" s="111"/>
      <c r="AC64" s="112"/>
      <c r="AD64" s="27">
        <f t="shared" si="5"/>
        <v>15</v>
      </c>
      <c r="AE64" s="27">
        <f t="shared" si="6"/>
        <v>0</v>
      </c>
      <c r="AF64" s="65">
        <f t="shared" si="21"/>
        <v>6</v>
      </c>
      <c r="AG64" s="66">
        <f t="shared" si="22"/>
        <v>0</v>
      </c>
      <c r="AH64" s="66">
        <f t="shared" si="9"/>
        <v>0</v>
      </c>
      <c r="AI64" s="66">
        <f t="shared" si="10"/>
        <v>6</v>
      </c>
      <c r="AJ64" s="66">
        <v>7</v>
      </c>
      <c r="AK64" s="66">
        <f t="shared" si="11"/>
        <v>-1</v>
      </c>
      <c r="AL64" s="28">
        <f t="shared" si="16"/>
        <v>0</v>
      </c>
      <c r="AM64" s="62">
        <f t="shared" si="12"/>
        <v>0</v>
      </c>
      <c r="AN64" s="29">
        <f t="shared" si="17"/>
        <v>19.8</v>
      </c>
      <c r="AO64" s="29">
        <f t="shared" si="18"/>
        <v>0</v>
      </c>
      <c r="AP64" s="30">
        <f t="shared" si="13"/>
        <v>19.8</v>
      </c>
      <c r="AQ64" s="67">
        <f t="shared" si="19"/>
        <v>7.92</v>
      </c>
      <c r="AR64" s="67">
        <f t="shared" si="20"/>
        <v>0</v>
      </c>
      <c r="AS64" s="68">
        <f t="shared" si="14"/>
        <v>7.92</v>
      </c>
      <c r="AT64" s="72">
        <f t="shared" si="15"/>
        <v>-1.32</v>
      </c>
    </row>
    <row r="65" spans="2:49" ht="15" thickBot="1">
      <c r="B65" s="206"/>
      <c r="C65" s="23" t="s">
        <v>99</v>
      </c>
      <c r="D65" s="7">
        <v>1.52</v>
      </c>
      <c r="E65" s="109">
        <v>2</v>
      </c>
      <c r="F65" s="159"/>
      <c r="G65" s="126">
        <v>2</v>
      </c>
      <c r="H65" s="111"/>
      <c r="I65" s="112"/>
      <c r="J65" s="109">
        <v>3</v>
      </c>
      <c r="K65" s="159"/>
      <c r="L65" s="126">
        <v>2</v>
      </c>
      <c r="M65" s="111"/>
      <c r="N65" s="112"/>
      <c r="O65" s="109">
        <v>3</v>
      </c>
      <c r="P65" s="159"/>
      <c r="Q65" s="126">
        <v>2</v>
      </c>
      <c r="R65" s="111"/>
      <c r="S65" s="112"/>
      <c r="T65" s="109">
        <v>3</v>
      </c>
      <c r="U65" s="159"/>
      <c r="V65" s="126">
        <v>2</v>
      </c>
      <c r="W65" s="111"/>
      <c r="X65" s="112"/>
      <c r="Y65" s="109">
        <v>3</v>
      </c>
      <c r="Z65" s="159"/>
      <c r="AA65" s="126"/>
      <c r="AB65" s="111">
        <v>1</v>
      </c>
      <c r="AC65" s="112"/>
      <c r="AD65" s="27">
        <f t="shared" si="5"/>
        <v>14</v>
      </c>
      <c r="AE65" s="27">
        <f t="shared" si="6"/>
        <v>0</v>
      </c>
      <c r="AF65" s="65">
        <f t="shared" si="21"/>
        <v>8</v>
      </c>
      <c r="AG65" s="66">
        <f t="shared" si="22"/>
        <v>1</v>
      </c>
      <c r="AH65" s="66">
        <f t="shared" si="9"/>
        <v>0</v>
      </c>
      <c r="AI65" s="66">
        <f t="shared" si="10"/>
        <v>7</v>
      </c>
      <c r="AJ65" s="66">
        <v>8</v>
      </c>
      <c r="AK65" s="66">
        <f t="shared" si="11"/>
        <v>-1</v>
      </c>
      <c r="AL65" s="28">
        <f t="shared" si="16"/>
        <v>0</v>
      </c>
      <c r="AM65" s="62">
        <f t="shared" si="12"/>
        <v>0.125</v>
      </c>
      <c r="AN65" s="29">
        <f t="shared" si="17"/>
        <v>21.28</v>
      </c>
      <c r="AO65" s="29">
        <f t="shared" si="18"/>
        <v>0</v>
      </c>
      <c r="AP65" s="30">
        <f t="shared" ref="AP65:AP91" si="42">AN65+AO65</f>
        <v>21.28</v>
      </c>
      <c r="AQ65" s="67">
        <f t="shared" si="19"/>
        <v>12.16</v>
      </c>
      <c r="AR65" s="67">
        <f t="shared" si="20"/>
        <v>1.52</v>
      </c>
      <c r="AS65" s="68">
        <f t="shared" si="14"/>
        <v>13.68</v>
      </c>
      <c r="AT65" s="72">
        <f t="shared" si="15"/>
        <v>-1.52</v>
      </c>
    </row>
    <row r="66" spans="2:49" ht="15" thickBot="1">
      <c r="B66" s="206"/>
      <c r="C66" s="24" t="s">
        <v>100</v>
      </c>
      <c r="D66" s="7">
        <v>1.62</v>
      </c>
      <c r="E66" s="109">
        <v>0</v>
      </c>
      <c r="F66" s="159"/>
      <c r="G66" s="126"/>
      <c r="H66" s="111"/>
      <c r="I66" s="112"/>
      <c r="J66" s="109">
        <v>2</v>
      </c>
      <c r="K66" s="159"/>
      <c r="L66" s="126"/>
      <c r="M66" s="111"/>
      <c r="N66" s="112"/>
      <c r="O66" s="109">
        <v>2</v>
      </c>
      <c r="P66" s="159"/>
      <c r="Q66" s="126">
        <v>1</v>
      </c>
      <c r="R66" s="111"/>
      <c r="S66" s="112"/>
      <c r="T66" s="109">
        <v>2</v>
      </c>
      <c r="U66" s="159"/>
      <c r="V66" s="126">
        <v>1</v>
      </c>
      <c r="W66" s="111">
        <v>1</v>
      </c>
      <c r="X66" s="112"/>
      <c r="Y66" s="109">
        <v>0</v>
      </c>
      <c r="Z66" s="159"/>
      <c r="AA66" s="126">
        <v>1</v>
      </c>
      <c r="AB66" s="111"/>
      <c r="AC66" s="112"/>
      <c r="AD66" s="27">
        <f t="shared" si="5"/>
        <v>6</v>
      </c>
      <c r="AE66" s="27">
        <f t="shared" si="6"/>
        <v>0</v>
      </c>
      <c r="AF66" s="65">
        <f t="shared" si="21"/>
        <v>3</v>
      </c>
      <c r="AG66" s="66">
        <f t="shared" si="22"/>
        <v>1</v>
      </c>
      <c r="AH66" s="66">
        <f t="shared" si="9"/>
        <v>0</v>
      </c>
      <c r="AI66" s="66">
        <f t="shared" si="10"/>
        <v>2</v>
      </c>
      <c r="AJ66" s="66"/>
      <c r="AK66" s="66">
        <f t="shared" si="11"/>
        <v>2</v>
      </c>
      <c r="AL66" s="28">
        <f t="shared" ref="AL66:AL91" si="43">AE66/AD66</f>
        <v>0</v>
      </c>
      <c r="AM66" s="62">
        <f t="shared" si="12"/>
        <v>0.33333333333333331</v>
      </c>
      <c r="AN66" s="29">
        <f t="shared" ref="AN66:AN91" si="44">AD66*D66</f>
        <v>9.7200000000000006</v>
      </c>
      <c r="AO66" s="29">
        <f t="shared" ref="AO66:AO91" si="45">AE66*D66</f>
        <v>0</v>
      </c>
      <c r="AP66" s="30">
        <f t="shared" si="42"/>
        <v>9.7200000000000006</v>
      </c>
      <c r="AQ66" s="67">
        <f t="shared" ref="AQ66:AQ91" si="46">AF66*D66</f>
        <v>4.8600000000000003</v>
      </c>
      <c r="AR66" s="67">
        <f t="shared" ref="AR66:AR91" si="47">AG66*D66</f>
        <v>1.62</v>
      </c>
      <c r="AS66" s="68">
        <f t="shared" si="14"/>
        <v>6.48</v>
      </c>
      <c r="AT66" s="72">
        <f t="shared" si="15"/>
        <v>3.24</v>
      </c>
    </row>
    <row r="67" spans="2:49" ht="15" thickBot="1">
      <c r="B67" s="207"/>
      <c r="C67" s="48" t="s">
        <v>101</v>
      </c>
      <c r="D67" s="14">
        <v>1.33</v>
      </c>
      <c r="E67" s="116">
        <v>0</v>
      </c>
      <c r="F67" s="161"/>
      <c r="G67" s="118"/>
      <c r="H67" s="119"/>
      <c r="I67" s="120"/>
      <c r="J67" s="116">
        <v>2</v>
      </c>
      <c r="K67" s="161"/>
      <c r="L67" s="118"/>
      <c r="M67" s="119"/>
      <c r="N67" s="120"/>
      <c r="O67" s="116">
        <v>2</v>
      </c>
      <c r="P67" s="161"/>
      <c r="Q67" s="118">
        <v>1</v>
      </c>
      <c r="R67" s="119"/>
      <c r="S67" s="120"/>
      <c r="T67" s="116">
        <v>2</v>
      </c>
      <c r="U67" s="161"/>
      <c r="V67" s="118">
        <v>1</v>
      </c>
      <c r="W67" s="119"/>
      <c r="X67" s="120"/>
      <c r="Y67" s="116">
        <v>0</v>
      </c>
      <c r="Z67" s="161"/>
      <c r="AA67" s="118">
        <v>2</v>
      </c>
      <c r="AB67" s="119"/>
      <c r="AC67" s="120"/>
      <c r="AD67" s="27">
        <f t="shared" ref="AD67:AD91" si="48">E67+J67+O67+T67+Y67</f>
        <v>6</v>
      </c>
      <c r="AE67" s="27">
        <f t="shared" ref="AE67:AE91" si="49">F67+K67+P67+U67+Z67</f>
        <v>0</v>
      </c>
      <c r="AF67" s="65">
        <f t="shared" ref="AF67:AF91" si="50">G67+L67+Q67+V67+AA67</f>
        <v>4</v>
      </c>
      <c r="AG67" s="66">
        <f t="shared" ref="AG67:AG91" si="51">H67+M67+R67+W67+AB67</f>
        <v>0</v>
      </c>
      <c r="AH67" s="66">
        <f t="shared" ref="AH67:AH91" si="52">I67+N67+S67+X67+AC67</f>
        <v>0</v>
      </c>
      <c r="AI67" s="66">
        <f t="shared" ref="AI67:AI91" si="53">AF67-AG67-AH67</f>
        <v>4</v>
      </c>
      <c r="AJ67" s="66"/>
      <c r="AK67" s="66">
        <f t="shared" ref="AK67:AK91" si="54">AI67-AJ67</f>
        <v>4</v>
      </c>
      <c r="AL67" s="28">
        <f t="shared" si="43"/>
        <v>0</v>
      </c>
      <c r="AM67" s="62">
        <f t="shared" ref="AM67:AM91" si="55">AG67/AF67</f>
        <v>0</v>
      </c>
      <c r="AN67" s="29">
        <f t="shared" si="44"/>
        <v>7.98</v>
      </c>
      <c r="AO67" s="29">
        <f t="shared" si="45"/>
        <v>0</v>
      </c>
      <c r="AP67" s="30">
        <f t="shared" si="42"/>
        <v>7.98</v>
      </c>
      <c r="AQ67" s="67">
        <f t="shared" si="46"/>
        <v>5.32</v>
      </c>
      <c r="AR67" s="67">
        <f t="shared" si="47"/>
        <v>0</v>
      </c>
      <c r="AS67" s="68">
        <f t="shared" ref="AS67:AS91" si="56">AQ67+AR67</f>
        <v>5.32</v>
      </c>
      <c r="AT67" s="72">
        <f t="shared" ref="AT67:AT91" si="57">AK67*D67</f>
        <v>5.32</v>
      </c>
    </row>
    <row r="68" spans="2:49" ht="26.1" thickTop="1" thickBot="1">
      <c r="B68" s="58" t="s">
        <v>102</v>
      </c>
      <c r="C68" s="59" t="s">
        <v>103</v>
      </c>
      <c r="D68" s="60">
        <v>2.67</v>
      </c>
      <c r="E68" s="162">
        <v>15</v>
      </c>
      <c r="F68" s="163"/>
      <c r="G68" s="164"/>
      <c r="H68" s="165"/>
      <c r="I68" s="166"/>
      <c r="J68" s="162"/>
      <c r="K68" s="163"/>
      <c r="L68" s="164"/>
      <c r="M68" s="165"/>
      <c r="N68" s="166"/>
      <c r="O68" s="162"/>
      <c r="P68" s="163"/>
      <c r="Q68" s="164"/>
      <c r="R68" s="165"/>
      <c r="S68" s="166"/>
      <c r="T68" s="162"/>
      <c r="U68" s="163"/>
      <c r="V68" s="164"/>
      <c r="W68" s="165"/>
      <c r="X68" s="166"/>
      <c r="Y68" s="162"/>
      <c r="Z68" s="163">
        <v>2</v>
      </c>
      <c r="AA68" s="164"/>
      <c r="AB68" s="165"/>
      <c r="AC68" s="166"/>
      <c r="AD68" s="27">
        <f t="shared" si="48"/>
        <v>15</v>
      </c>
      <c r="AE68" s="27">
        <f t="shared" si="49"/>
        <v>2</v>
      </c>
      <c r="AF68" s="77">
        <f t="shared" si="50"/>
        <v>0</v>
      </c>
      <c r="AG68" s="78">
        <f t="shared" si="51"/>
        <v>0</v>
      </c>
      <c r="AH68" s="78">
        <f t="shared" si="52"/>
        <v>0</v>
      </c>
      <c r="AI68" s="78">
        <f t="shared" si="53"/>
        <v>0</v>
      </c>
      <c r="AJ68" s="78"/>
      <c r="AK68" s="78">
        <f t="shared" si="54"/>
        <v>0</v>
      </c>
      <c r="AL68" s="43">
        <f t="shared" si="43"/>
        <v>0.13333333333333333</v>
      </c>
      <c r="AM68" s="79" t="e">
        <f t="shared" si="55"/>
        <v>#DIV/0!</v>
      </c>
      <c r="AN68" s="44">
        <f t="shared" si="44"/>
        <v>40.049999999999997</v>
      </c>
      <c r="AO68" s="44">
        <f t="shared" si="45"/>
        <v>5.34</v>
      </c>
      <c r="AP68" s="45">
        <f t="shared" si="42"/>
        <v>45.39</v>
      </c>
      <c r="AQ68" s="67">
        <f t="shared" si="46"/>
        <v>0</v>
      </c>
      <c r="AR68" s="67">
        <f t="shared" si="47"/>
        <v>0</v>
      </c>
      <c r="AS68" s="68">
        <f t="shared" si="56"/>
        <v>0</v>
      </c>
      <c r="AT68" s="72">
        <f t="shared" si="57"/>
        <v>0</v>
      </c>
      <c r="AU68" s="46"/>
      <c r="AV68" s="46"/>
      <c r="AW68" s="46"/>
    </row>
    <row r="69" spans="2:49" ht="15.6" customHeight="1" thickTop="1" thickBot="1">
      <c r="B69" s="204" t="s">
        <v>104</v>
      </c>
      <c r="C69" s="57" t="s">
        <v>105</v>
      </c>
      <c r="D69" s="12">
        <v>0.87</v>
      </c>
      <c r="E69" s="167"/>
      <c r="F69" s="168"/>
      <c r="G69" s="169">
        <v>27</v>
      </c>
      <c r="H69" s="105"/>
      <c r="I69" s="169">
        <v>24</v>
      </c>
      <c r="J69" s="167"/>
      <c r="K69" s="168"/>
      <c r="L69" s="169">
        <v>32</v>
      </c>
      <c r="M69" s="105"/>
      <c r="N69" s="169">
        <v>24</v>
      </c>
      <c r="O69" s="167"/>
      <c r="P69" s="168"/>
      <c r="Q69" s="169">
        <v>29</v>
      </c>
      <c r="R69" s="105"/>
      <c r="S69" s="169">
        <v>24</v>
      </c>
      <c r="T69" s="167"/>
      <c r="U69" s="168"/>
      <c r="V69" s="169">
        <v>26</v>
      </c>
      <c r="W69" s="105"/>
      <c r="X69" s="169">
        <v>24</v>
      </c>
      <c r="Y69" s="167"/>
      <c r="Z69" s="168"/>
      <c r="AA69" s="169">
        <v>26</v>
      </c>
      <c r="AB69" s="105"/>
      <c r="AC69" s="169">
        <v>24</v>
      </c>
      <c r="AD69" s="27">
        <f t="shared" si="48"/>
        <v>0</v>
      </c>
      <c r="AE69" s="27">
        <f t="shared" si="49"/>
        <v>0</v>
      </c>
      <c r="AF69" s="65">
        <f t="shared" si="50"/>
        <v>140</v>
      </c>
      <c r="AG69" s="66">
        <f t="shared" si="51"/>
        <v>0</v>
      </c>
      <c r="AH69" s="66">
        <f t="shared" si="52"/>
        <v>120</v>
      </c>
      <c r="AI69" s="66">
        <f t="shared" si="53"/>
        <v>20</v>
      </c>
      <c r="AJ69" s="66">
        <v>14</v>
      </c>
      <c r="AK69" s="66">
        <f t="shared" si="54"/>
        <v>6</v>
      </c>
      <c r="AL69" s="43" t="e">
        <f t="shared" si="43"/>
        <v>#DIV/0!</v>
      </c>
      <c r="AM69" s="62">
        <f t="shared" si="55"/>
        <v>0</v>
      </c>
      <c r="AN69" s="29">
        <f t="shared" si="44"/>
        <v>0</v>
      </c>
      <c r="AO69" s="29">
        <f t="shared" si="45"/>
        <v>0</v>
      </c>
      <c r="AP69" s="30">
        <f t="shared" si="42"/>
        <v>0</v>
      </c>
      <c r="AQ69" s="67">
        <f t="shared" si="46"/>
        <v>121.8</v>
      </c>
      <c r="AR69" s="67">
        <f t="shared" si="47"/>
        <v>0</v>
      </c>
      <c r="AS69" s="68">
        <f t="shared" si="56"/>
        <v>121.8</v>
      </c>
      <c r="AT69" s="72">
        <f t="shared" si="57"/>
        <v>5.22</v>
      </c>
    </row>
    <row r="70" spans="2:49" ht="15" thickBot="1">
      <c r="B70" s="204"/>
      <c r="C70" s="26" t="s">
        <v>106</v>
      </c>
      <c r="D70" s="7">
        <v>1.1000000000000001</v>
      </c>
      <c r="E70" s="170"/>
      <c r="F70" s="171"/>
      <c r="G70" s="126">
        <v>5</v>
      </c>
      <c r="H70" s="111"/>
      <c r="I70" s="126">
        <v>4</v>
      </c>
      <c r="J70" s="170"/>
      <c r="K70" s="171"/>
      <c r="L70" s="126">
        <v>5</v>
      </c>
      <c r="M70" s="111"/>
      <c r="N70" s="126">
        <v>4</v>
      </c>
      <c r="O70" s="170"/>
      <c r="P70" s="171"/>
      <c r="Q70" s="126">
        <v>5</v>
      </c>
      <c r="R70" s="111"/>
      <c r="S70" s="126">
        <v>4</v>
      </c>
      <c r="T70" s="170"/>
      <c r="U70" s="171"/>
      <c r="V70" s="126">
        <v>5</v>
      </c>
      <c r="W70" s="111"/>
      <c r="X70" s="126">
        <v>4</v>
      </c>
      <c r="Y70" s="170"/>
      <c r="Z70" s="171"/>
      <c r="AA70" s="126">
        <v>4</v>
      </c>
      <c r="AB70" s="111"/>
      <c r="AC70" s="126">
        <v>4</v>
      </c>
      <c r="AD70" s="27">
        <f t="shared" si="48"/>
        <v>0</v>
      </c>
      <c r="AE70" s="27">
        <f t="shared" si="49"/>
        <v>0</v>
      </c>
      <c r="AF70" s="65">
        <f t="shared" si="50"/>
        <v>24</v>
      </c>
      <c r="AG70" s="66">
        <f t="shared" si="51"/>
        <v>0</v>
      </c>
      <c r="AH70" s="66">
        <f t="shared" si="52"/>
        <v>20</v>
      </c>
      <c r="AI70" s="66">
        <f t="shared" si="53"/>
        <v>4</v>
      </c>
      <c r="AJ70" s="66"/>
      <c r="AK70" s="66">
        <f t="shared" si="54"/>
        <v>4</v>
      </c>
      <c r="AL70" s="43" t="e">
        <f t="shared" si="43"/>
        <v>#DIV/0!</v>
      </c>
      <c r="AM70" s="62">
        <f t="shared" si="55"/>
        <v>0</v>
      </c>
      <c r="AN70" s="29">
        <f t="shared" si="44"/>
        <v>0</v>
      </c>
      <c r="AO70" s="29">
        <f t="shared" si="45"/>
        <v>0</v>
      </c>
      <c r="AP70" s="30">
        <f t="shared" si="42"/>
        <v>0</v>
      </c>
      <c r="AQ70" s="67">
        <f t="shared" si="46"/>
        <v>26.400000000000002</v>
      </c>
      <c r="AR70" s="67">
        <f t="shared" si="47"/>
        <v>0</v>
      </c>
      <c r="AS70" s="68">
        <f t="shared" si="56"/>
        <v>26.400000000000002</v>
      </c>
      <c r="AT70" s="72">
        <f t="shared" si="57"/>
        <v>4.4000000000000004</v>
      </c>
    </row>
    <row r="71" spans="2:49" ht="15" thickBot="1">
      <c r="B71" s="204"/>
      <c r="C71" s="25" t="s">
        <v>107</v>
      </c>
      <c r="D71" s="7">
        <v>1</v>
      </c>
      <c r="E71" s="170"/>
      <c r="F71" s="171"/>
      <c r="G71" s="126">
        <v>8</v>
      </c>
      <c r="H71" s="111"/>
      <c r="I71" s="126">
        <v>8</v>
      </c>
      <c r="J71" s="170"/>
      <c r="K71" s="171"/>
      <c r="L71" s="126">
        <v>9</v>
      </c>
      <c r="M71" s="111"/>
      <c r="N71" s="126">
        <v>8</v>
      </c>
      <c r="O71" s="170"/>
      <c r="P71" s="171"/>
      <c r="Q71" s="126">
        <v>9</v>
      </c>
      <c r="R71" s="111"/>
      <c r="S71" s="126">
        <v>8</v>
      </c>
      <c r="T71" s="170"/>
      <c r="U71" s="171"/>
      <c r="V71" s="126">
        <v>8</v>
      </c>
      <c r="W71" s="111"/>
      <c r="X71" s="126">
        <v>8</v>
      </c>
      <c r="Y71" s="170"/>
      <c r="Z71" s="171"/>
      <c r="AA71" s="126">
        <v>8</v>
      </c>
      <c r="AB71" s="111"/>
      <c r="AC71" s="126">
        <v>8</v>
      </c>
      <c r="AD71" s="27">
        <f t="shared" si="48"/>
        <v>0</v>
      </c>
      <c r="AE71" s="27">
        <f t="shared" si="49"/>
        <v>0</v>
      </c>
      <c r="AF71" s="65">
        <f t="shared" si="50"/>
        <v>42</v>
      </c>
      <c r="AG71" s="66">
        <f t="shared" si="51"/>
        <v>0</v>
      </c>
      <c r="AH71" s="66">
        <f t="shared" si="52"/>
        <v>40</v>
      </c>
      <c r="AI71" s="66">
        <f t="shared" si="53"/>
        <v>2</v>
      </c>
      <c r="AJ71" s="66">
        <v>1</v>
      </c>
      <c r="AK71" s="66">
        <f t="shared" si="54"/>
        <v>1</v>
      </c>
      <c r="AL71" s="43" t="e">
        <f t="shared" si="43"/>
        <v>#DIV/0!</v>
      </c>
      <c r="AM71" s="62">
        <f t="shared" si="55"/>
        <v>0</v>
      </c>
      <c r="AN71" s="29">
        <f t="shared" si="44"/>
        <v>0</v>
      </c>
      <c r="AO71" s="29">
        <f t="shared" si="45"/>
        <v>0</v>
      </c>
      <c r="AP71" s="30">
        <f t="shared" si="42"/>
        <v>0</v>
      </c>
      <c r="AQ71" s="67">
        <f t="shared" si="46"/>
        <v>42</v>
      </c>
      <c r="AR71" s="67">
        <f t="shared" si="47"/>
        <v>0</v>
      </c>
      <c r="AS71" s="68">
        <f t="shared" si="56"/>
        <v>42</v>
      </c>
      <c r="AT71" s="72">
        <f t="shared" si="57"/>
        <v>1</v>
      </c>
    </row>
    <row r="72" spans="2:49" ht="15" thickBot="1">
      <c r="B72" s="204"/>
      <c r="C72" s="25" t="s">
        <v>108</v>
      </c>
      <c r="D72" s="8">
        <v>1</v>
      </c>
      <c r="E72" s="172"/>
      <c r="F72" s="173"/>
      <c r="G72" s="148"/>
      <c r="H72" s="149"/>
      <c r="I72" s="148"/>
      <c r="J72" s="172"/>
      <c r="K72" s="173"/>
      <c r="L72" s="148"/>
      <c r="M72" s="149"/>
      <c r="N72" s="148"/>
      <c r="O72" s="172"/>
      <c r="P72" s="173"/>
      <c r="Q72" s="148"/>
      <c r="R72" s="149"/>
      <c r="S72" s="148"/>
      <c r="T72" s="172"/>
      <c r="U72" s="173"/>
      <c r="V72" s="148"/>
      <c r="W72" s="149"/>
      <c r="X72" s="148"/>
      <c r="Y72" s="172"/>
      <c r="Z72" s="173"/>
      <c r="AA72" s="148"/>
      <c r="AB72" s="149"/>
      <c r="AC72" s="148"/>
      <c r="AD72" s="27">
        <f t="shared" si="48"/>
        <v>0</v>
      </c>
      <c r="AE72" s="27">
        <f t="shared" si="49"/>
        <v>0</v>
      </c>
      <c r="AF72" s="77">
        <f t="shared" si="50"/>
        <v>0</v>
      </c>
      <c r="AG72" s="78">
        <f t="shared" si="51"/>
        <v>0</v>
      </c>
      <c r="AH72" s="78">
        <f t="shared" si="52"/>
        <v>0</v>
      </c>
      <c r="AI72" s="78">
        <f t="shared" si="53"/>
        <v>0</v>
      </c>
      <c r="AJ72" s="78"/>
      <c r="AK72" s="78">
        <f t="shared" si="54"/>
        <v>0</v>
      </c>
      <c r="AL72" s="43" t="e">
        <f t="shared" si="43"/>
        <v>#DIV/0!</v>
      </c>
      <c r="AM72" s="79" t="e">
        <f t="shared" si="55"/>
        <v>#DIV/0!</v>
      </c>
      <c r="AN72" s="29">
        <f t="shared" si="44"/>
        <v>0</v>
      </c>
      <c r="AO72" s="29">
        <f t="shared" si="45"/>
        <v>0</v>
      </c>
      <c r="AP72" s="30">
        <f t="shared" si="42"/>
        <v>0</v>
      </c>
      <c r="AQ72" s="80">
        <f t="shared" si="46"/>
        <v>0</v>
      </c>
      <c r="AR72" s="80">
        <f t="shared" si="47"/>
        <v>0</v>
      </c>
      <c r="AS72" s="81">
        <f t="shared" si="56"/>
        <v>0</v>
      </c>
      <c r="AT72" s="81">
        <f t="shared" si="57"/>
        <v>0</v>
      </c>
    </row>
    <row r="73" spans="2:49" ht="15" thickBot="1">
      <c r="B73" s="204"/>
      <c r="C73" s="26" t="s">
        <v>109</v>
      </c>
      <c r="D73" s="8">
        <v>1.08</v>
      </c>
      <c r="E73" s="172"/>
      <c r="F73" s="173"/>
      <c r="G73" s="148"/>
      <c r="H73" s="149"/>
      <c r="I73" s="148"/>
      <c r="J73" s="172"/>
      <c r="K73" s="173"/>
      <c r="L73" s="148"/>
      <c r="M73" s="149"/>
      <c r="N73" s="148"/>
      <c r="O73" s="172"/>
      <c r="P73" s="173"/>
      <c r="Q73" s="148"/>
      <c r="R73" s="149"/>
      <c r="S73" s="148"/>
      <c r="T73" s="172"/>
      <c r="U73" s="173"/>
      <c r="V73" s="148"/>
      <c r="W73" s="149"/>
      <c r="X73" s="148"/>
      <c r="Y73" s="172"/>
      <c r="Z73" s="173"/>
      <c r="AA73" s="148"/>
      <c r="AB73" s="149"/>
      <c r="AC73" s="148"/>
      <c r="AD73" s="27">
        <f t="shared" si="48"/>
        <v>0</v>
      </c>
      <c r="AE73" s="27">
        <f t="shared" si="49"/>
        <v>0</v>
      </c>
      <c r="AF73" s="77">
        <f t="shared" si="50"/>
        <v>0</v>
      </c>
      <c r="AG73" s="78">
        <f t="shared" si="51"/>
        <v>0</v>
      </c>
      <c r="AH73" s="78">
        <f t="shared" si="52"/>
        <v>0</v>
      </c>
      <c r="AI73" s="78">
        <f t="shared" si="53"/>
        <v>0</v>
      </c>
      <c r="AJ73" s="78"/>
      <c r="AK73" s="78">
        <f t="shared" si="54"/>
        <v>0</v>
      </c>
      <c r="AL73" s="43" t="e">
        <f t="shared" si="43"/>
        <v>#DIV/0!</v>
      </c>
      <c r="AM73" s="79" t="e">
        <f t="shared" si="55"/>
        <v>#DIV/0!</v>
      </c>
      <c r="AN73" s="29">
        <f t="shared" si="44"/>
        <v>0</v>
      </c>
      <c r="AO73" s="29">
        <f t="shared" si="45"/>
        <v>0</v>
      </c>
      <c r="AP73" s="30">
        <f t="shared" si="42"/>
        <v>0</v>
      </c>
      <c r="AQ73" s="80">
        <f t="shared" si="46"/>
        <v>0</v>
      </c>
      <c r="AR73" s="80">
        <f t="shared" si="47"/>
        <v>0</v>
      </c>
      <c r="AS73" s="81">
        <f t="shared" si="56"/>
        <v>0</v>
      </c>
      <c r="AT73" s="81">
        <f t="shared" si="57"/>
        <v>0</v>
      </c>
    </row>
    <row r="74" spans="2:49" ht="15" thickBot="1">
      <c r="B74" s="204"/>
      <c r="C74" s="26" t="s">
        <v>110</v>
      </c>
      <c r="D74" s="8">
        <v>1.1299999999999999</v>
      </c>
      <c r="E74" s="172"/>
      <c r="F74" s="173"/>
      <c r="G74" s="128">
        <v>9</v>
      </c>
      <c r="H74" s="129"/>
      <c r="I74" s="128">
        <v>8</v>
      </c>
      <c r="J74" s="172"/>
      <c r="K74" s="173"/>
      <c r="L74" s="128">
        <v>12</v>
      </c>
      <c r="M74" s="129"/>
      <c r="N74" s="128">
        <v>8</v>
      </c>
      <c r="O74" s="172"/>
      <c r="P74" s="173"/>
      <c r="Q74" s="128">
        <v>10</v>
      </c>
      <c r="R74" s="129"/>
      <c r="S74" s="128">
        <v>8</v>
      </c>
      <c r="T74" s="172"/>
      <c r="U74" s="173"/>
      <c r="V74" s="128">
        <v>11</v>
      </c>
      <c r="W74" s="129"/>
      <c r="X74" s="128">
        <v>8</v>
      </c>
      <c r="Y74" s="172"/>
      <c r="Z74" s="173"/>
      <c r="AA74" s="128">
        <v>9</v>
      </c>
      <c r="AB74" s="129"/>
      <c r="AC74" s="128">
        <v>8</v>
      </c>
      <c r="AD74" s="27">
        <f t="shared" si="48"/>
        <v>0</v>
      </c>
      <c r="AE74" s="27">
        <f t="shared" si="49"/>
        <v>0</v>
      </c>
      <c r="AF74" s="65">
        <f t="shared" si="50"/>
        <v>51</v>
      </c>
      <c r="AG74" s="66">
        <f t="shared" si="51"/>
        <v>0</v>
      </c>
      <c r="AH74" s="66">
        <f t="shared" si="52"/>
        <v>40</v>
      </c>
      <c r="AI74" s="66">
        <f t="shared" si="53"/>
        <v>11</v>
      </c>
      <c r="AJ74" s="66">
        <v>9</v>
      </c>
      <c r="AK74" s="66">
        <f t="shared" si="54"/>
        <v>2</v>
      </c>
      <c r="AL74" s="43" t="e">
        <f t="shared" si="43"/>
        <v>#DIV/0!</v>
      </c>
      <c r="AM74" s="62">
        <f t="shared" si="55"/>
        <v>0</v>
      </c>
      <c r="AN74" s="29">
        <f t="shared" si="44"/>
        <v>0</v>
      </c>
      <c r="AO74" s="29">
        <f t="shared" si="45"/>
        <v>0</v>
      </c>
      <c r="AP74" s="30">
        <f t="shared" si="42"/>
        <v>0</v>
      </c>
      <c r="AQ74" s="67">
        <f t="shared" si="46"/>
        <v>57.629999999999995</v>
      </c>
      <c r="AR74" s="67">
        <f t="shared" si="47"/>
        <v>0</v>
      </c>
      <c r="AS74" s="68">
        <f t="shared" si="56"/>
        <v>57.629999999999995</v>
      </c>
      <c r="AT74" s="72">
        <f t="shared" si="57"/>
        <v>2.2599999999999998</v>
      </c>
    </row>
    <row r="75" spans="2:49" ht="15" thickBot="1">
      <c r="B75" s="204"/>
      <c r="C75" s="26" t="s">
        <v>111</v>
      </c>
      <c r="D75" s="8">
        <v>0.62</v>
      </c>
      <c r="E75" s="172"/>
      <c r="F75" s="173"/>
      <c r="G75" s="128">
        <v>6</v>
      </c>
      <c r="H75" s="129"/>
      <c r="I75" s="128">
        <v>6</v>
      </c>
      <c r="J75" s="172"/>
      <c r="K75" s="173"/>
      <c r="L75" s="128">
        <v>8</v>
      </c>
      <c r="M75" s="129"/>
      <c r="N75" s="128">
        <v>6</v>
      </c>
      <c r="O75" s="172"/>
      <c r="P75" s="173"/>
      <c r="Q75" s="128">
        <v>10</v>
      </c>
      <c r="R75" s="129"/>
      <c r="S75" s="128">
        <v>6</v>
      </c>
      <c r="T75" s="172"/>
      <c r="U75" s="173"/>
      <c r="V75" s="128">
        <v>8</v>
      </c>
      <c r="W75" s="129"/>
      <c r="X75" s="128">
        <v>6</v>
      </c>
      <c r="Y75" s="172"/>
      <c r="Z75" s="173"/>
      <c r="AA75" s="128">
        <v>6</v>
      </c>
      <c r="AB75" s="129"/>
      <c r="AC75" s="128">
        <v>6</v>
      </c>
      <c r="AD75" s="27">
        <f t="shared" si="48"/>
        <v>0</v>
      </c>
      <c r="AE75" s="27">
        <f t="shared" si="49"/>
        <v>0</v>
      </c>
      <c r="AF75" s="65">
        <f t="shared" si="50"/>
        <v>38</v>
      </c>
      <c r="AG75" s="66">
        <f t="shared" si="51"/>
        <v>0</v>
      </c>
      <c r="AH75" s="66">
        <f t="shared" si="52"/>
        <v>30</v>
      </c>
      <c r="AI75" s="66">
        <f t="shared" si="53"/>
        <v>8</v>
      </c>
      <c r="AJ75" s="66">
        <v>4</v>
      </c>
      <c r="AK75" s="66">
        <f t="shared" si="54"/>
        <v>4</v>
      </c>
      <c r="AL75" s="43" t="e">
        <f t="shared" si="43"/>
        <v>#DIV/0!</v>
      </c>
      <c r="AM75" s="62">
        <f t="shared" si="55"/>
        <v>0</v>
      </c>
      <c r="AN75" s="29">
        <f t="shared" si="44"/>
        <v>0</v>
      </c>
      <c r="AO75" s="29">
        <f t="shared" si="45"/>
        <v>0</v>
      </c>
      <c r="AP75" s="30">
        <f t="shared" si="42"/>
        <v>0</v>
      </c>
      <c r="AQ75" s="67">
        <f t="shared" si="46"/>
        <v>23.56</v>
      </c>
      <c r="AR75" s="67">
        <f t="shared" si="47"/>
        <v>0</v>
      </c>
      <c r="AS75" s="68">
        <f t="shared" si="56"/>
        <v>23.56</v>
      </c>
      <c r="AT75" s="72">
        <f t="shared" si="57"/>
        <v>2.48</v>
      </c>
    </row>
    <row r="76" spans="2:49" ht="15" thickBot="1">
      <c r="B76" s="204"/>
      <c r="C76" s="26" t="s">
        <v>112</v>
      </c>
      <c r="D76" s="8">
        <v>0.99</v>
      </c>
      <c r="E76" s="172"/>
      <c r="F76" s="173"/>
      <c r="G76" s="128">
        <v>5</v>
      </c>
      <c r="H76" s="129"/>
      <c r="I76" s="128">
        <v>4</v>
      </c>
      <c r="J76" s="172"/>
      <c r="K76" s="173"/>
      <c r="L76" s="128">
        <v>5</v>
      </c>
      <c r="M76" s="129"/>
      <c r="N76" s="128">
        <v>4</v>
      </c>
      <c r="O76" s="172"/>
      <c r="P76" s="173"/>
      <c r="Q76" s="128">
        <v>6</v>
      </c>
      <c r="R76" s="129"/>
      <c r="S76" s="128">
        <v>4</v>
      </c>
      <c r="T76" s="172"/>
      <c r="U76" s="173"/>
      <c r="V76" s="128">
        <v>9</v>
      </c>
      <c r="W76" s="129"/>
      <c r="X76" s="128">
        <v>4</v>
      </c>
      <c r="Y76" s="172"/>
      <c r="Z76" s="173"/>
      <c r="AA76" s="128">
        <v>5</v>
      </c>
      <c r="AB76" s="129"/>
      <c r="AC76" s="128">
        <v>4</v>
      </c>
      <c r="AD76" s="27">
        <f t="shared" si="48"/>
        <v>0</v>
      </c>
      <c r="AE76" s="27">
        <f t="shared" si="49"/>
        <v>0</v>
      </c>
      <c r="AF76" s="65">
        <f t="shared" si="50"/>
        <v>30</v>
      </c>
      <c r="AG76" s="66">
        <f t="shared" si="51"/>
        <v>0</v>
      </c>
      <c r="AH76" s="66">
        <f t="shared" si="52"/>
        <v>20</v>
      </c>
      <c r="AI76" s="66">
        <f t="shared" si="53"/>
        <v>10</v>
      </c>
      <c r="AJ76" s="66">
        <v>6</v>
      </c>
      <c r="AK76" s="66">
        <f t="shared" si="54"/>
        <v>4</v>
      </c>
      <c r="AL76" s="43" t="e">
        <f t="shared" si="43"/>
        <v>#DIV/0!</v>
      </c>
      <c r="AM76" s="62">
        <f t="shared" si="55"/>
        <v>0</v>
      </c>
      <c r="AN76" s="29">
        <f t="shared" si="44"/>
        <v>0</v>
      </c>
      <c r="AO76" s="29">
        <f t="shared" si="45"/>
        <v>0</v>
      </c>
      <c r="AP76" s="30">
        <f t="shared" si="42"/>
        <v>0</v>
      </c>
      <c r="AQ76" s="67">
        <f t="shared" si="46"/>
        <v>29.7</v>
      </c>
      <c r="AR76" s="67">
        <f t="shared" si="47"/>
        <v>0</v>
      </c>
      <c r="AS76" s="68">
        <f t="shared" si="56"/>
        <v>29.7</v>
      </c>
      <c r="AT76" s="72">
        <f t="shared" si="57"/>
        <v>3.96</v>
      </c>
    </row>
    <row r="77" spans="2:49" ht="15" thickBot="1">
      <c r="B77" s="204"/>
      <c r="C77" s="26" t="s">
        <v>113</v>
      </c>
      <c r="D77" s="8">
        <v>0.98</v>
      </c>
      <c r="E77" s="172"/>
      <c r="F77" s="173"/>
      <c r="G77" s="128">
        <v>11</v>
      </c>
      <c r="H77" s="129"/>
      <c r="I77" s="128">
        <v>9</v>
      </c>
      <c r="J77" s="172"/>
      <c r="K77" s="173"/>
      <c r="L77" s="128">
        <v>15</v>
      </c>
      <c r="M77" s="129"/>
      <c r="N77" s="128">
        <v>9</v>
      </c>
      <c r="O77" s="172"/>
      <c r="P77" s="173"/>
      <c r="Q77" s="128">
        <v>13</v>
      </c>
      <c r="R77" s="129"/>
      <c r="S77" s="128">
        <v>9</v>
      </c>
      <c r="T77" s="172"/>
      <c r="U77" s="173"/>
      <c r="V77" s="128">
        <v>15</v>
      </c>
      <c r="W77" s="129"/>
      <c r="X77" s="128">
        <v>9</v>
      </c>
      <c r="Y77" s="172"/>
      <c r="Z77" s="173"/>
      <c r="AA77" s="128">
        <v>14</v>
      </c>
      <c r="AB77" s="129"/>
      <c r="AC77" s="128">
        <v>9</v>
      </c>
      <c r="AD77" s="27">
        <f t="shared" si="48"/>
        <v>0</v>
      </c>
      <c r="AE77" s="27">
        <f t="shared" si="49"/>
        <v>0</v>
      </c>
      <c r="AF77" s="65">
        <f t="shared" si="50"/>
        <v>68</v>
      </c>
      <c r="AG77" s="66">
        <f t="shared" si="51"/>
        <v>0</v>
      </c>
      <c r="AH77" s="66">
        <f t="shared" si="52"/>
        <v>45</v>
      </c>
      <c r="AI77" s="66">
        <f t="shared" si="53"/>
        <v>23</v>
      </c>
      <c r="AJ77" s="66">
        <v>22</v>
      </c>
      <c r="AK77" s="66">
        <f t="shared" si="54"/>
        <v>1</v>
      </c>
      <c r="AL77" s="43" t="e">
        <f t="shared" si="43"/>
        <v>#DIV/0!</v>
      </c>
      <c r="AM77" s="62">
        <f t="shared" si="55"/>
        <v>0</v>
      </c>
      <c r="AN77" s="29">
        <f t="shared" si="44"/>
        <v>0</v>
      </c>
      <c r="AO77" s="29">
        <f t="shared" si="45"/>
        <v>0</v>
      </c>
      <c r="AP77" s="30">
        <f t="shared" si="42"/>
        <v>0</v>
      </c>
      <c r="AQ77" s="67">
        <f t="shared" si="46"/>
        <v>66.64</v>
      </c>
      <c r="AR77" s="67">
        <f t="shared" si="47"/>
        <v>0</v>
      </c>
      <c r="AS77" s="68">
        <f t="shared" si="56"/>
        <v>66.64</v>
      </c>
      <c r="AT77" s="72">
        <f t="shared" si="57"/>
        <v>0.98</v>
      </c>
    </row>
    <row r="78" spans="2:49" ht="15" thickBot="1">
      <c r="B78" s="204"/>
      <c r="C78" s="26" t="s">
        <v>114</v>
      </c>
      <c r="D78" s="8">
        <v>0.99</v>
      </c>
      <c r="E78" s="172"/>
      <c r="F78" s="173"/>
      <c r="G78" s="128">
        <v>8</v>
      </c>
      <c r="H78" s="129"/>
      <c r="I78" s="128">
        <v>4</v>
      </c>
      <c r="J78" s="172"/>
      <c r="K78" s="173"/>
      <c r="L78" s="128">
        <v>9</v>
      </c>
      <c r="M78" s="129"/>
      <c r="N78" s="128">
        <v>4</v>
      </c>
      <c r="O78" s="172"/>
      <c r="P78" s="173"/>
      <c r="Q78" s="128">
        <v>6</v>
      </c>
      <c r="R78" s="129"/>
      <c r="S78" s="128">
        <v>4</v>
      </c>
      <c r="T78" s="172"/>
      <c r="U78" s="173"/>
      <c r="V78" s="128">
        <v>7</v>
      </c>
      <c r="W78" s="129"/>
      <c r="X78" s="128">
        <v>4</v>
      </c>
      <c r="Y78" s="172"/>
      <c r="Z78" s="173"/>
      <c r="AA78" s="128">
        <v>5</v>
      </c>
      <c r="AB78" s="129"/>
      <c r="AC78" s="128">
        <v>4</v>
      </c>
      <c r="AD78" s="27">
        <f t="shared" si="48"/>
        <v>0</v>
      </c>
      <c r="AE78" s="27">
        <f t="shared" si="49"/>
        <v>0</v>
      </c>
      <c r="AF78" s="65">
        <f t="shared" si="50"/>
        <v>35</v>
      </c>
      <c r="AG78" s="66">
        <f t="shared" si="51"/>
        <v>0</v>
      </c>
      <c r="AH78" s="66">
        <f t="shared" si="52"/>
        <v>20</v>
      </c>
      <c r="AI78" s="66">
        <f t="shared" si="53"/>
        <v>15</v>
      </c>
      <c r="AJ78" s="66">
        <v>9</v>
      </c>
      <c r="AK78" s="66">
        <f t="shared" si="54"/>
        <v>6</v>
      </c>
      <c r="AL78" s="43" t="e">
        <f t="shared" si="43"/>
        <v>#DIV/0!</v>
      </c>
      <c r="AM78" s="62">
        <f t="shared" si="55"/>
        <v>0</v>
      </c>
      <c r="AN78" s="29">
        <f t="shared" si="44"/>
        <v>0</v>
      </c>
      <c r="AO78" s="29">
        <f t="shared" si="45"/>
        <v>0</v>
      </c>
      <c r="AP78" s="30">
        <f t="shared" si="42"/>
        <v>0</v>
      </c>
      <c r="AQ78" s="67">
        <f t="shared" si="46"/>
        <v>34.65</v>
      </c>
      <c r="AR78" s="67">
        <f t="shared" si="47"/>
        <v>0</v>
      </c>
      <c r="AS78" s="68">
        <f t="shared" si="56"/>
        <v>34.65</v>
      </c>
      <c r="AT78" s="72">
        <f t="shared" si="57"/>
        <v>5.9399999999999995</v>
      </c>
    </row>
    <row r="79" spans="2:49" ht="15" thickBot="1">
      <c r="B79" s="204"/>
      <c r="C79" s="26" t="s">
        <v>115</v>
      </c>
      <c r="D79" s="8">
        <v>0.84</v>
      </c>
      <c r="E79" s="172"/>
      <c r="F79" s="173"/>
      <c r="G79" s="148"/>
      <c r="H79" s="149"/>
      <c r="I79" s="148"/>
      <c r="J79" s="172"/>
      <c r="K79" s="173"/>
      <c r="L79" s="148"/>
      <c r="M79" s="149"/>
      <c r="N79" s="148"/>
      <c r="O79" s="172"/>
      <c r="P79" s="173"/>
      <c r="Q79" s="148"/>
      <c r="R79" s="149"/>
      <c r="S79" s="148"/>
      <c r="T79" s="172"/>
      <c r="U79" s="173"/>
      <c r="V79" s="148"/>
      <c r="W79" s="149"/>
      <c r="X79" s="148"/>
      <c r="Y79" s="172"/>
      <c r="Z79" s="173"/>
      <c r="AA79" s="148"/>
      <c r="AB79" s="149"/>
      <c r="AC79" s="148"/>
      <c r="AD79" s="27">
        <f t="shared" si="48"/>
        <v>0</v>
      </c>
      <c r="AE79" s="27">
        <f t="shared" si="49"/>
        <v>0</v>
      </c>
      <c r="AF79" s="77">
        <f t="shared" si="50"/>
        <v>0</v>
      </c>
      <c r="AG79" s="78">
        <f t="shared" si="51"/>
        <v>0</v>
      </c>
      <c r="AH79" s="78">
        <f t="shared" si="52"/>
        <v>0</v>
      </c>
      <c r="AI79" s="78">
        <f t="shared" si="53"/>
        <v>0</v>
      </c>
      <c r="AJ79" s="78"/>
      <c r="AK79" s="78">
        <f t="shared" si="54"/>
        <v>0</v>
      </c>
      <c r="AL79" s="43" t="e">
        <f t="shared" si="43"/>
        <v>#DIV/0!</v>
      </c>
      <c r="AM79" s="79" t="e">
        <f t="shared" si="55"/>
        <v>#DIV/0!</v>
      </c>
      <c r="AN79" s="29">
        <f t="shared" si="44"/>
        <v>0</v>
      </c>
      <c r="AO79" s="29">
        <f t="shared" si="45"/>
        <v>0</v>
      </c>
      <c r="AP79" s="30">
        <f t="shared" si="42"/>
        <v>0</v>
      </c>
      <c r="AQ79" s="80">
        <f t="shared" si="46"/>
        <v>0</v>
      </c>
      <c r="AR79" s="80">
        <f t="shared" si="47"/>
        <v>0</v>
      </c>
      <c r="AS79" s="81">
        <f t="shared" si="56"/>
        <v>0</v>
      </c>
      <c r="AT79" s="81">
        <f t="shared" si="57"/>
        <v>0</v>
      </c>
    </row>
    <row r="80" spans="2:49" ht="15" thickBot="1">
      <c r="B80" s="204"/>
      <c r="C80" s="26" t="s">
        <v>116</v>
      </c>
      <c r="D80" s="8">
        <v>1.42</v>
      </c>
      <c r="E80" s="172"/>
      <c r="F80" s="173"/>
      <c r="G80" s="128">
        <v>15</v>
      </c>
      <c r="H80" s="129"/>
      <c r="I80" s="128">
        <v>15</v>
      </c>
      <c r="J80" s="172"/>
      <c r="K80" s="173"/>
      <c r="L80" s="128">
        <v>15</v>
      </c>
      <c r="M80" s="129"/>
      <c r="N80" s="128">
        <v>15</v>
      </c>
      <c r="O80" s="172"/>
      <c r="P80" s="173"/>
      <c r="Q80" s="128">
        <v>26</v>
      </c>
      <c r="R80" s="129"/>
      <c r="S80" s="128">
        <v>15</v>
      </c>
      <c r="T80" s="172"/>
      <c r="U80" s="173"/>
      <c r="V80" s="128">
        <v>21</v>
      </c>
      <c r="W80" s="129"/>
      <c r="X80" s="128">
        <v>15</v>
      </c>
      <c r="Y80" s="172"/>
      <c r="Z80" s="173"/>
      <c r="AA80" s="128">
        <v>15</v>
      </c>
      <c r="AB80" s="129"/>
      <c r="AC80" s="128">
        <v>15</v>
      </c>
      <c r="AD80" s="27">
        <f t="shared" si="48"/>
        <v>0</v>
      </c>
      <c r="AE80" s="27">
        <f t="shared" si="49"/>
        <v>0</v>
      </c>
      <c r="AF80" s="65">
        <f t="shared" si="50"/>
        <v>92</v>
      </c>
      <c r="AG80" s="66">
        <f t="shared" si="51"/>
        <v>0</v>
      </c>
      <c r="AH80" s="66">
        <f t="shared" si="52"/>
        <v>75</v>
      </c>
      <c r="AI80" s="66">
        <f t="shared" si="53"/>
        <v>17</v>
      </c>
      <c r="AJ80" s="66">
        <v>11</v>
      </c>
      <c r="AK80" s="66">
        <f t="shared" si="54"/>
        <v>6</v>
      </c>
      <c r="AL80" s="43" t="e">
        <f t="shared" si="43"/>
        <v>#DIV/0!</v>
      </c>
      <c r="AM80" s="62">
        <f t="shared" si="55"/>
        <v>0</v>
      </c>
      <c r="AN80" s="29">
        <f t="shared" si="44"/>
        <v>0</v>
      </c>
      <c r="AO80" s="29">
        <f t="shared" si="45"/>
        <v>0</v>
      </c>
      <c r="AP80" s="30">
        <f t="shared" si="42"/>
        <v>0</v>
      </c>
      <c r="AQ80" s="67">
        <f t="shared" si="46"/>
        <v>130.63999999999999</v>
      </c>
      <c r="AR80" s="67">
        <f t="shared" si="47"/>
        <v>0</v>
      </c>
      <c r="AS80" s="68">
        <f t="shared" si="56"/>
        <v>130.63999999999999</v>
      </c>
      <c r="AT80" s="72">
        <f t="shared" si="57"/>
        <v>8.52</v>
      </c>
    </row>
    <row r="81" spans="2:46" ht="15" thickBot="1">
      <c r="B81" s="204"/>
      <c r="C81" s="26" t="s">
        <v>117</v>
      </c>
      <c r="D81" s="8">
        <v>1.02</v>
      </c>
      <c r="E81" s="172"/>
      <c r="F81" s="173"/>
      <c r="G81" s="128">
        <v>5</v>
      </c>
      <c r="H81" s="129"/>
      <c r="I81" s="128">
        <v>5</v>
      </c>
      <c r="J81" s="172"/>
      <c r="K81" s="173"/>
      <c r="L81" s="128">
        <v>10</v>
      </c>
      <c r="M81" s="129"/>
      <c r="N81" s="128">
        <v>5</v>
      </c>
      <c r="O81" s="172"/>
      <c r="P81" s="173"/>
      <c r="Q81" s="128">
        <v>9</v>
      </c>
      <c r="R81" s="129"/>
      <c r="S81" s="128">
        <v>5</v>
      </c>
      <c r="T81" s="172"/>
      <c r="U81" s="173"/>
      <c r="V81" s="128">
        <v>6</v>
      </c>
      <c r="W81" s="129"/>
      <c r="X81" s="128">
        <v>5</v>
      </c>
      <c r="Y81" s="172"/>
      <c r="Z81" s="173"/>
      <c r="AA81" s="128">
        <v>5</v>
      </c>
      <c r="AB81" s="129"/>
      <c r="AC81" s="128">
        <v>5</v>
      </c>
      <c r="AD81" s="27">
        <f t="shared" si="48"/>
        <v>0</v>
      </c>
      <c r="AE81" s="27">
        <f t="shared" si="49"/>
        <v>0</v>
      </c>
      <c r="AF81" s="65">
        <f t="shared" si="50"/>
        <v>35</v>
      </c>
      <c r="AG81" s="66">
        <f t="shared" si="51"/>
        <v>0</v>
      </c>
      <c r="AH81" s="66">
        <f t="shared" si="52"/>
        <v>25</v>
      </c>
      <c r="AI81" s="66">
        <f t="shared" si="53"/>
        <v>10</v>
      </c>
      <c r="AJ81" s="66">
        <v>6</v>
      </c>
      <c r="AK81" s="66">
        <f t="shared" si="54"/>
        <v>4</v>
      </c>
      <c r="AL81" s="43" t="e">
        <f t="shared" si="43"/>
        <v>#DIV/0!</v>
      </c>
      <c r="AM81" s="62">
        <f t="shared" si="55"/>
        <v>0</v>
      </c>
      <c r="AN81" s="29">
        <f t="shared" si="44"/>
        <v>0</v>
      </c>
      <c r="AO81" s="29">
        <f t="shared" si="45"/>
        <v>0</v>
      </c>
      <c r="AP81" s="30">
        <f t="shared" si="42"/>
        <v>0</v>
      </c>
      <c r="AQ81" s="67">
        <f t="shared" si="46"/>
        <v>35.700000000000003</v>
      </c>
      <c r="AR81" s="67">
        <f t="shared" si="47"/>
        <v>0</v>
      </c>
      <c r="AS81" s="68">
        <f t="shared" si="56"/>
        <v>35.700000000000003</v>
      </c>
      <c r="AT81" s="72">
        <f t="shared" si="57"/>
        <v>4.08</v>
      </c>
    </row>
    <row r="82" spans="2:46" ht="15" thickBot="1">
      <c r="B82" s="204"/>
      <c r="C82" s="26" t="s">
        <v>118</v>
      </c>
      <c r="D82" s="8">
        <v>0.69</v>
      </c>
      <c r="E82" s="172"/>
      <c r="F82" s="173"/>
      <c r="G82" s="128">
        <v>13</v>
      </c>
      <c r="H82" s="129"/>
      <c r="I82" s="128">
        <v>12</v>
      </c>
      <c r="J82" s="172"/>
      <c r="K82" s="173"/>
      <c r="L82" s="128">
        <v>22</v>
      </c>
      <c r="M82" s="129"/>
      <c r="N82" s="128">
        <v>12</v>
      </c>
      <c r="O82" s="172"/>
      <c r="P82" s="173"/>
      <c r="Q82" s="128">
        <v>24</v>
      </c>
      <c r="R82" s="129"/>
      <c r="S82" s="128">
        <v>12</v>
      </c>
      <c r="T82" s="172"/>
      <c r="U82" s="173"/>
      <c r="V82" s="128">
        <v>15</v>
      </c>
      <c r="W82" s="129"/>
      <c r="X82" s="128">
        <v>12</v>
      </c>
      <c r="Y82" s="172"/>
      <c r="Z82" s="173"/>
      <c r="AA82" s="128">
        <v>12</v>
      </c>
      <c r="AB82" s="129"/>
      <c r="AC82" s="128">
        <v>12</v>
      </c>
      <c r="AD82" s="27">
        <f t="shared" si="48"/>
        <v>0</v>
      </c>
      <c r="AE82" s="27">
        <f t="shared" si="49"/>
        <v>0</v>
      </c>
      <c r="AF82" s="65">
        <f t="shared" si="50"/>
        <v>86</v>
      </c>
      <c r="AG82" s="66">
        <f t="shared" si="51"/>
        <v>0</v>
      </c>
      <c r="AH82" s="66">
        <f t="shared" si="52"/>
        <v>60</v>
      </c>
      <c r="AI82" s="66">
        <f t="shared" si="53"/>
        <v>26</v>
      </c>
      <c r="AJ82" s="66">
        <v>16</v>
      </c>
      <c r="AK82" s="66">
        <f t="shared" si="54"/>
        <v>10</v>
      </c>
      <c r="AL82" s="43" t="e">
        <f t="shared" si="43"/>
        <v>#DIV/0!</v>
      </c>
      <c r="AM82" s="62">
        <f t="shared" si="55"/>
        <v>0</v>
      </c>
      <c r="AN82" s="29">
        <f t="shared" si="44"/>
        <v>0</v>
      </c>
      <c r="AO82" s="29">
        <f t="shared" si="45"/>
        <v>0</v>
      </c>
      <c r="AP82" s="30">
        <f t="shared" si="42"/>
        <v>0</v>
      </c>
      <c r="AQ82" s="67">
        <f t="shared" si="46"/>
        <v>59.339999999999996</v>
      </c>
      <c r="AR82" s="67">
        <f t="shared" si="47"/>
        <v>0</v>
      </c>
      <c r="AS82" s="68">
        <f t="shared" si="56"/>
        <v>59.339999999999996</v>
      </c>
      <c r="AT82" s="72">
        <f t="shared" si="57"/>
        <v>6.8999999999999995</v>
      </c>
    </row>
    <row r="83" spans="2:46" ht="15" thickBot="1">
      <c r="B83" s="204"/>
      <c r="C83" s="26" t="s">
        <v>119</v>
      </c>
      <c r="D83" s="8">
        <v>0.85</v>
      </c>
      <c r="E83" s="172"/>
      <c r="F83" s="173"/>
      <c r="G83" s="128">
        <v>13</v>
      </c>
      <c r="H83" s="129"/>
      <c r="I83" s="128">
        <v>12</v>
      </c>
      <c r="J83" s="172"/>
      <c r="K83" s="173"/>
      <c r="L83" s="128">
        <v>18</v>
      </c>
      <c r="M83" s="129"/>
      <c r="N83" s="128">
        <v>12</v>
      </c>
      <c r="O83" s="172"/>
      <c r="P83" s="173"/>
      <c r="Q83" s="128">
        <v>16</v>
      </c>
      <c r="R83" s="129"/>
      <c r="S83" s="128">
        <v>12</v>
      </c>
      <c r="T83" s="172"/>
      <c r="U83" s="173"/>
      <c r="V83" s="128">
        <v>12</v>
      </c>
      <c r="W83" s="129"/>
      <c r="X83" s="128">
        <v>12</v>
      </c>
      <c r="Y83" s="172"/>
      <c r="Z83" s="173"/>
      <c r="AA83" s="128">
        <v>12</v>
      </c>
      <c r="AB83" s="129"/>
      <c r="AC83" s="128">
        <v>12</v>
      </c>
      <c r="AD83" s="27">
        <f t="shared" ref="AD83" si="58">E83+J83+O83+T83+Y83</f>
        <v>0</v>
      </c>
      <c r="AE83" s="27">
        <f t="shared" ref="AE83" si="59">F83+K83+P83+U83+Z83</f>
        <v>0</v>
      </c>
      <c r="AF83" s="65">
        <f t="shared" ref="AF83" si="60">G83+L83+Q83+V83+AA83</f>
        <v>71</v>
      </c>
      <c r="AG83" s="66">
        <f t="shared" ref="AG83" si="61">H83+M83+R83+W83+AB83</f>
        <v>0</v>
      </c>
      <c r="AH83" s="66">
        <f t="shared" ref="AH83" si="62">I83+N83+S83+X83+AC83</f>
        <v>60</v>
      </c>
      <c r="AI83" s="66">
        <f t="shared" ref="AI83" si="63">AF83-AG83-AH83</f>
        <v>11</v>
      </c>
      <c r="AJ83" s="66">
        <v>11</v>
      </c>
      <c r="AK83" s="66">
        <f t="shared" ref="AK83" si="64">AI83-AJ83</f>
        <v>0</v>
      </c>
      <c r="AL83" s="43" t="e">
        <f t="shared" si="43"/>
        <v>#DIV/0!</v>
      </c>
      <c r="AM83" s="62">
        <f t="shared" ref="AM83" si="65">AG83/AF83</f>
        <v>0</v>
      </c>
      <c r="AN83" s="29">
        <f t="shared" ref="AN83" si="66">AD83*D83</f>
        <v>0</v>
      </c>
      <c r="AO83" s="29">
        <f t="shared" ref="AO83" si="67">AE83*D83</f>
        <v>0</v>
      </c>
      <c r="AP83" s="30">
        <f t="shared" ref="AP83" si="68">AN83+AO83</f>
        <v>0</v>
      </c>
      <c r="AQ83" s="67">
        <f t="shared" ref="AQ83" si="69">AF83*D83</f>
        <v>60.35</v>
      </c>
      <c r="AR83" s="67">
        <f t="shared" ref="AR83" si="70">AG83*D83</f>
        <v>0</v>
      </c>
      <c r="AS83" s="68">
        <f t="shared" ref="AS83" si="71">AQ83+AR83</f>
        <v>60.35</v>
      </c>
      <c r="AT83" s="72">
        <f t="shared" si="57"/>
        <v>0</v>
      </c>
    </row>
    <row r="84" spans="2:46" ht="15" thickBot="1">
      <c r="B84" s="204"/>
      <c r="C84" s="26" t="s">
        <v>120</v>
      </c>
      <c r="D84" s="8">
        <v>0.65</v>
      </c>
      <c r="E84" s="172"/>
      <c r="F84" s="173"/>
      <c r="G84" s="128">
        <v>22</v>
      </c>
      <c r="H84" s="129"/>
      <c r="I84" s="128">
        <v>15</v>
      </c>
      <c r="J84" s="172"/>
      <c r="K84" s="173"/>
      <c r="L84" s="128">
        <v>25</v>
      </c>
      <c r="M84" s="129"/>
      <c r="N84" s="128">
        <v>15</v>
      </c>
      <c r="O84" s="172"/>
      <c r="P84" s="173"/>
      <c r="Q84" s="128">
        <v>23</v>
      </c>
      <c r="R84" s="129"/>
      <c r="S84" s="128">
        <v>15</v>
      </c>
      <c r="T84" s="172"/>
      <c r="U84" s="173"/>
      <c r="V84" s="128">
        <v>23</v>
      </c>
      <c r="W84" s="129"/>
      <c r="X84" s="128">
        <v>15</v>
      </c>
      <c r="Y84" s="172"/>
      <c r="Z84" s="173"/>
      <c r="AA84" s="128">
        <v>19</v>
      </c>
      <c r="AB84" s="129"/>
      <c r="AC84" s="128">
        <v>15</v>
      </c>
      <c r="AD84" s="27">
        <f t="shared" si="48"/>
        <v>0</v>
      </c>
      <c r="AE84" s="27">
        <f t="shared" si="49"/>
        <v>0</v>
      </c>
      <c r="AF84" s="65">
        <f t="shared" si="50"/>
        <v>112</v>
      </c>
      <c r="AG84" s="66">
        <f t="shared" si="51"/>
        <v>0</v>
      </c>
      <c r="AH84" s="66">
        <f t="shared" si="52"/>
        <v>75</v>
      </c>
      <c r="AI84" s="66">
        <f t="shared" si="53"/>
        <v>37</v>
      </c>
      <c r="AJ84" s="66">
        <v>29</v>
      </c>
      <c r="AK84" s="66">
        <f t="shared" si="54"/>
        <v>8</v>
      </c>
      <c r="AL84" s="43" t="e">
        <f t="shared" si="43"/>
        <v>#DIV/0!</v>
      </c>
      <c r="AM84" s="62">
        <f t="shared" si="55"/>
        <v>0</v>
      </c>
      <c r="AN84" s="29">
        <f t="shared" si="44"/>
        <v>0</v>
      </c>
      <c r="AO84" s="29">
        <f t="shared" si="45"/>
        <v>0</v>
      </c>
      <c r="AP84" s="30">
        <f t="shared" si="42"/>
        <v>0</v>
      </c>
      <c r="AQ84" s="67">
        <f t="shared" si="46"/>
        <v>72.8</v>
      </c>
      <c r="AR84" s="67">
        <f t="shared" si="47"/>
        <v>0</v>
      </c>
      <c r="AS84" s="68">
        <f t="shared" si="56"/>
        <v>72.8</v>
      </c>
      <c r="AT84" s="72">
        <f t="shared" si="57"/>
        <v>5.2</v>
      </c>
    </row>
    <row r="85" spans="2:46" ht="15" thickBot="1">
      <c r="B85" s="204"/>
      <c r="C85" s="26" t="s">
        <v>121</v>
      </c>
      <c r="D85" s="8">
        <v>0.51</v>
      </c>
      <c r="E85" s="172"/>
      <c r="F85" s="173"/>
      <c r="G85" s="148"/>
      <c r="H85" s="149"/>
      <c r="I85" s="148"/>
      <c r="J85" s="172"/>
      <c r="K85" s="173"/>
      <c r="L85" s="148"/>
      <c r="M85" s="149"/>
      <c r="N85" s="148"/>
      <c r="O85" s="172"/>
      <c r="P85" s="173"/>
      <c r="Q85" s="148"/>
      <c r="R85" s="149"/>
      <c r="S85" s="148"/>
      <c r="T85" s="172"/>
      <c r="U85" s="173"/>
      <c r="V85" s="148"/>
      <c r="W85" s="149"/>
      <c r="X85" s="148"/>
      <c r="Y85" s="172"/>
      <c r="Z85" s="173"/>
      <c r="AA85" s="148"/>
      <c r="AB85" s="149"/>
      <c r="AC85" s="148"/>
      <c r="AD85" s="27">
        <f t="shared" si="48"/>
        <v>0</v>
      </c>
      <c r="AE85" s="27">
        <f t="shared" si="49"/>
        <v>0</v>
      </c>
      <c r="AF85" s="77">
        <f t="shared" si="50"/>
        <v>0</v>
      </c>
      <c r="AG85" s="78">
        <f t="shared" si="51"/>
        <v>0</v>
      </c>
      <c r="AH85" s="78">
        <f t="shared" si="52"/>
        <v>0</v>
      </c>
      <c r="AI85" s="78">
        <f t="shared" si="53"/>
        <v>0</v>
      </c>
      <c r="AJ85" s="78"/>
      <c r="AK85" s="78">
        <f t="shared" si="54"/>
        <v>0</v>
      </c>
      <c r="AL85" s="43" t="e">
        <f t="shared" si="43"/>
        <v>#DIV/0!</v>
      </c>
      <c r="AM85" s="79" t="e">
        <f t="shared" si="55"/>
        <v>#DIV/0!</v>
      </c>
      <c r="AN85" s="29">
        <f t="shared" si="44"/>
        <v>0</v>
      </c>
      <c r="AO85" s="29">
        <f t="shared" si="45"/>
        <v>0</v>
      </c>
      <c r="AP85" s="30">
        <f t="shared" si="42"/>
        <v>0</v>
      </c>
      <c r="AQ85" s="80">
        <f t="shared" si="46"/>
        <v>0</v>
      </c>
      <c r="AR85" s="80">
        <f t="shared" si="47"/>
        <v>0</v>
      </c>
      <c r="AS85" s="81">
        <f t="shared" si="56"/>
        <v>0</v>
      </c>
      <c r="AT85" s="81">
        <f t="shared" si="57"/>
        <v>0</v>
      </c>
    </row>
    <row r="86" spans="2:46" ht="15" thickBot="1">
      <c r="B86" s="204"/>
      <c r="C86" s="26" t="s">
        <v>122</v>
      </c>
      <c r="D86" s="8">
        <v>0.5</v>
      </c>
      <c r="E86" s="172"/>
      <c r="F86" s="173"/>
      <c r="G86" s="148"/>
      <c r="H86" s="149"/>
      <c r="I86" s="148"/>
      <c r="J86" s="172"/>
      <c r="K86" s="173"/>
      <c r="L86" s="148"/>
      <c r="M86" s="149"/>
      <c r="N86" s="148"/>
      <c r="O86" s="172"/>
      <c r="P86" s="173"/>
      <c r="Q86" s="148"/>
      <c r="R86" s="149"/>
      <c r="S86" s="148"/>
      <c r="T86" s="172"/>
      <c r="U86" s="173"/>
      <c r="V86" s="148"/>
      <c r="W86" s="149"/>
      <c r="X86" s="148"/>
      <c r="Y86" s="172"/>
      <c r="Z86" s="173"/>
      <c r="AA86" s="148"/>
      <c r="AB86" s="149"/>
      <c r="AC86" s="148"/>
      <c r="AD86" s="27">
        <f t="shared" si="48"/>
        <v>0</v>
      </c>
      <c r="AE86" s="27">
        <f t="shared" si="49"/>
        <v>0</v>
      </c>
      <c r="AF86" s="77">
        <f t="shared" si="50"/>
        <v>0</v>
      </c>
      <c r="AG86" s="78">
        <f t="shared" si="51"/>
        <v>0</v>
      </c>
      <c r="AH86" s="78">
        <f t="shared" si="52"/>
        <v>0</v>
      </c>
      <c r="AI86" s="78">
        <f t="shared" si="53"/>
        <v>0</v>
      </c>
      <c r="AJ86" s="78"/>
      <c r="AK86" s="78">
        <f t="shared" si="54"/>
        <v>0</v>
      </c>
      <c r="AL86" s="43" t="e">
        <f t="shared" si="43"/>
        <v>#DIV/0!</v>
      </c>
      <c r="AM86" s="79" t="e">
        <f t="shared" si="55"/>
        <v>#DIV/0!</v>
      </c>
      <c r="AN86" s="29">
        <f t="shared" si="44"/>
        <v>0</v>
      </c>
      <c r="AO86" s="29">
        <f t="shared" si="45"/>
        <v>0</v>
      </c>
      <c r="AP86" s="30">
        <f t="shared" si="42"/>
        <v>0</v>
      </c>
      <c r="AQ86" s="80">
        <f t="shared" si="46"/>
        <v>0</v>
      </c>
      <c r="AR86" s="80">
        <f t="shared" si="47"/>
        <v>0</v>
      </c>
      <c r="AS86" s="81">
        <f t="shared" si="56"/>
        <v>0</v>
      </c>
      <c r="AT86" s="81">
        <f t="shared" si="57"/>
        <v>0</v>
      </c>
    </row>
    <row r="87" spans="2:46" ht="15" thickBot="1">
      <c r="B87" s="204"/>
      <c r="C87" s="26" t="s">
        <v>123</v>
      </c>
      <c r="D87" s="8">
        <v>0.59</v>
      </c>
      <c r="E87" s="172"/>
      <c r="F87" s="173"/>
      <c r="G87" s="128">
        <v>5</v>
      </c>
      <c r="H87" s="129"/>
      <c r="I87" s="128">
        <v>5</v>
      </c>
      <c r="J87" s="172"/>
      <c r="K87" s="173"/>
      <c r="L87" s="128">
        <v>6</v>
      </c>
      <c r="M87" s="129"/>
      <c r="N87" s="128">
        <v>5</v>
      </c>
      <c r="O87" s="172"/>
      <c r="P87" s="173"/>
      <c r="Q87" s="128">
        <v>5</v>
      </c>
      <c r="R87" s="129"/>
      <c r="S87" s="128">
        <v>5</v>
      </c>
      <c r="T87" s="172"/>
      <c r="U87" s="173"/>
      <c r="V87" s="128">
        <v>5</v>
      </c>
      <c r="W87" s="129"/>
      <c r="X87" s="128">
        <v>5</v>
      </c>
      <c r="Y87" s="172"/>
      <c r="Z87" s="173"/>
      <c r="AA87" s="128">
        <v>7</v>
      </c>
      <c r="AB87" s="129"/>
      <c r="AC87" s="128">
        <v>5</v>
      </c>
      <c r="AD87" s="27">
        <f t="shared" si="48"/>
        <v>0</v>
      </c>
      <c r="AE87" s="27">
        <f t="shared" si="49"/>
        <v>0</v>
      </c>
      <c r="AF87" s="65">
        <f t="shared" si="50"/>
        <v>28</v>
      </c>
      <c r="AG87" s="66">
        <f t="shared" si="51"/>
        <v>0</v>
      </c>
      <c r="AH87" s="66">
        <f t="shared" si="52"/>
        <v>25</v>
      </c>
      <c r="AI87" s="66">
        <f t="shared" si="53"/>
        <v>3</v>
      </c>
      <c r="AJ87" s="66">
        <v>3</v>
      </c>
      <c r="AK87" s="66">
        <f t="shared" si="54"/>
        <v>0</v>
      </c>
      <c r="AL87" s="43" t="e">
        <f t="shared" si="43"/>
        <v>#DIV/0!</v>
      </c>
      <c r="AM87" s="62">
        <f t="shared" si="55"/>
        <v>0</v>
      </c>
      <c r="AN87" s="29">
        <f t="shared" si="44"/>
        <v>0</v>
      </c>
      <c r="AO87" s="29">
        <f t="shared" si="45"/>
        <v>0</v>
      </c>
      <c r="AP87" s="30">
        <f t="shared" si="42"/>
        <v>0</v>
      </c>
      <c r="AQ87" s="67">
        <f t="shared" si="46"/>
        <v>16.52</v>
      </c>
      <c r="AR87" s="67">
        <f t="shared" si="47"/>
        <v>0</v>
      </c>
      <c r="AS87" s="68">
        <f t="shared" si="56"/>
        <v>16.52</v>
      </c>
      <c r="AT87" s="72">
        <f t="shared" si="57"/>
        <v>0</v>
      </c>
    </row>
    <row r="88" spans="2:46" ht="15" thickBot="1">
      <c r="B88" s="204"/>
      <c r="C88" s="26" t="s">
        <v>124</v>
      </c>
      <c r="D88" s="7">
        <v>0.64</v>
      </c>
      <c r="E88" s="170"/>
      <c r="F88" s="171"/>
      <c r="G88" s="126">
        <v>21</v>
      </c>
      <c r="H88" s="111"/>
      <c r="I88" s="126">
        <v>20</v>
      </c>
      <c r="J88" s="170"/>
      <c r="K88" s="171"/>
      <c r="L88" s="126">
        <v>23</v>
      </c>
      <c r="M88" s="111"/>
      <c r="N88" s="126">
        <v>20</v>
      </c>
      <c r="O88" s="170"/>
      <c r="P88" s="171"/>
      <c r="Q88" s="126">
        <v>20</v>
      </c>
      <c r="R88" s="111"/>
      <c r="S88" s="126">
        <v>20</v>
      </c>
      <c r="T88" s="170"/>
      <c r="U88" s="171"/>
      <c r="V88" s="126">
        <v>25</v>
      </c>
      <c r="W88" s="111"/>
      <c r="X88" s="126">
        <v>20</v>
      </c>
      <c r="Y88" s="170"/>
      <c r="Z88" s="171"/>
      <c r="AA88" s="126">
        <v>20</v>
      </c>
      <c r="AB88" s="111"/>
      <c r="AC88" s="126">
        <v>20</v>
      </c>
      <c r="AD88" s="27">
        <f t="shared" si="48"/>
        <v>0</v>
      </c>
      <c r="AE88" s="27">
        <f t="shared" si="49"/>
        <v>0</v>
      </c>
      <c r="AF88" s="65">
        <f t="shared" si="50"/>
        <v>109</v>
      </c>
      <c r="AG88" s="66">
        <f t="shared" si="51"/>
        <v>0</v>
      </c>
      <c r="AH88" s="66">
        <f t="shared" si="52"/>
        <v>100</v>
      </c>
      <c r="AI88" s="66">
        <f t="shared" si="53"/>
        <v>9</v>
      </c>
      <c r="AJ88" s="66">
        <v>14</v>
      </c>
      <c r="AK88" s="66">
        <f t="shared" si="54"/>
        <v>-5</v>
      </c>
      <c r="AL88" s="43" t="e">
        <f t="shared" si="43"/>
        <v>#DIV/0!</v>
      </c>
      <c r="AM88" s="62">
        <f t="shared" si="55"/>
        <v>0</v>
      </c>
      <c r="AN88" s="29">
        <f t="shared" si="44"/>
        <v>0</v>
      </c>
      <c r="AO88" s="29">
        <f t="shared" si="45"/>
        <v>0</v>
      </c>
      <c r="AP88" s="30">
        <f t="shared" si="42"/>
        <v>0</v>
      </c>
      <c r="AQ88" s="67">
        <f t="shared" si="46"/>
        <v>69.760000000000005</v>
      </c>
      <c r="AR88" s="67">
        <f t="shared" si="47"/>
        <v>0</v>
      </c>
      <c r="AS88" s="68">
        <f t="shared" si="56"/>
        <v>69.760000000000005</v>
      </c>
      <c r="AT88" s="72">
        <f t="shared" si="57"/>
        <v>-3.2</v>
      </c>
    </row>
    <row r="89" spans="2:46" ht="15" thickBot="1">
      <c r="B89" s="204"/>
      <c r="C89" s="26" t="s">
        <v>125</v>
      </c>
      <c r="D89" s="7">
        <v>0.51</v>
      </c>
      <c r="E89" s="170"/>
      <c r="F89" s="171"/>
      <c r="G89" s="126">
        <v>10</v>
      </c>
      <c r="H89" s="111"/>
      <c r="I89" s="126">
        <v>10</v>
      </c>
      <c r="J89" s="170"/>
      <c r="K89" s="171"/>
      <c r="L89" s="126">
        <v>10</v>
      </c>
      <c r="M89" s="111"/>
      <c r="N89" s="126">
        <v>10</v>
      </c>
      <c r="O89" s="170"/>
      <c r="P89" s="171"/>
      <c r="Q89" s="126">
        <v>15</v>
      </c>
      <c r="R89" s="111"/>
      <c r="S89" s="126">
        <v>10</v>
      </c>
      <c r="T89" s="170"/>
      <c r="U89" s="171"/>
      <c r="V89" s="126">
        <v>10</v>
      </c>
      <c r="W89" s="111"/>
      <c r="X89" s="126">
        <v>10</v>
      </c>
      <c r="Y89" s="170"/>
      <c r="Z89" s="171"/>
      <c r="AA89" s="126">
        <v>10</v>
      </c>
      <c r="AB89" s="111"/>
      <c r="AC89" s="126">
        <v>10</v>
      </c>
      <c r="AD89" s="27">
        <f t="shared" si="48"/>
        <v>0</v>
      </c>
      <c r="AE89" s="27">
        <f t="shared" si="49"/>
        <v>0</v>
      </c>
      <c r="AF89" s="65">
        <f t="shared" si="50"/>
        <v>55</v>
      </c>
      <c r="AG89" s="66">
        <f t="shared" si="51"/>
        <v>0</v>
      </c>
      <c r="AH89" s="66">
        <f t="shared" si="52"/>
        <v>50</v>
      </c>
      <c r="AI89" s="66">
        <f t="shared" si="53"/>
        <v>5</v>
      </c>
      <c r="AJ89" s="66">
        <v>9</v>
      </c>
      <c r="AK89" s="66">
        <f t="shared" si="54"/>
        <v>-4</v>
      </c>
      <c r="AL89" s="43" t="e">
        <f t="shared" si="43"/>
        <v>#DIV/0!</v>
      </c>
      <c r="AM89" s="62">
        <f t="shared" si="55"/>
        <v>0</v>
      </c>
      <c r="AN89" s="29">
        <f t="shared" si="44"/>
        <v>0</v>
      </c>
      <c r="AO89" s="29">
        <f t="shared" si="45"/>
        <v>0</v>
      </c>
      <c r="AP89" s="30">
        <f t="shared" si="42"/>
        <v>0</v>
      </c>
      <c r="AQ89" s="67">
        <f t="shared" si="46"/>
        <v>28.05</v>
      </c>
      <c r="AR89" s="67">
        <f t="shared" si="47"/>
        <v>0</v>
      </c>
      <c r="AS89" s="68">
        <f t="shared" si="56"/>
        <v>28.05</v>
      </c>
      <c r="AT89" s="72">
        <f t="shared" si="57"/>
        <v>-2.04</v>
      </c>
    </row>
    <row r="90" spans="2:46" ht="15" thickBot="1">
      <c r="B90" s="204"/>
      <c r="C90" s="25" t="s">
        <v>126</v>
      </c>
      <c r="D90" s="7">
        <v>0.95</v>
      </c>
      <c r="E90" s="170"/>
      <c r="F90" s="171"/>
      <c r="G90" s="126">
        <v>15</v>
      </c>
      <c r="H90" s="111"/>
      <c r="I90" s="126">
        <v>15</v>
      </c>
      <c r="J90" s="170"/>
      <c r="K90" s="171"/>
      <c r="L90" s="126">
        <v>17</v>
      </c>
      <c r="M90" s="111"/>
      <c r="N90" s="126">
        <v>15</v>
      </c>
      <c r="O90" s="170"/>
      <c r="P90" s="171"/>
      <c r="Q90" s="126">
        <v>18</v>
      </c>
      <c r="R90" s="111"/>
      <c r="S90" s="126">
        <v>15</v>
      </c>
      <c r="T90" s="170"/>
      <c r="U90" s="171"/>
      <c r="V90" s="126">
        <v>18</v>
      </c>
      <c r="W90" s="111"/>
      <c r="X90" s="126">
        <v>15</v>
      </c>
      <c r="Y90" s="170"/>
      <c r="Z90" s="171"/>
      <c r="AA90" s="126">
        <v>15</v>
      </c>
      <c r="AB90" s="111"/>
      <c r="AC90" s="126">
        <v>15</v>
      </c>
      <c r="AD90" s="27">
        <f t="shared" si="48"/>
        <v>0</v>
      </c>
      <c r="AE90" s="27">
        <f t="shared" si="49"/>
        <v>0</v>
      </c>
      <c r="AF90" s="65">
        <f t="shared" si="50"/>
        <v>83</v>
      </c>
      <c r="AG90" s="66">
        <f t="shared" si="51"/>
        <v>0</v>
      </c>
      <c r="AH90" s="66">
        <f t="shared" si="52"/>
        <v>75</v>
      </c>
      <c r="AI90" s="66">
        <f t="shared" si="53"/>
        <v>8</v>
      </c>
      <c r="AJ90" s="66">
        <v>8</v>
      </c>
      <c r="AK90" s="66">
        <f t="shared" si="54"/>
        <v>0</v>
      </c>
      <c r="AL90" s="43" t="e">
        <f t="shared" si="43"/>
        <v>#DIV/0!</v>
      </c>
      <c r="AM90" s="62">
        <f t="shared" si="55"/>
        <v>0</v>
      </c>
      <c r="AN90" s="29">
        <f t="shared" si="44"/>
        <v>0</v>
      </c>
      <c r="AO90" s="29">
        <f t="shared" si="45"/>
        <v>0</v>
      </c>
      <c r="AP90" s="30">
        <f t="shared" si="42"/>
        <v>0</v>
      </c>
      <c r="AQ90" s="67">
        <f t="shared" si="46"/>
        <v>78.849999999999994</v>
      </c>
      <c r="AR90" s="67">
        <f t="shared" si="47"/>
        <v>0</v>
      </c>
      <c r="AS90" s="68">
        <f t="shared" si="56"/>
        <v>78.849999999999994</v>
      </c>
      <c r="AT90" s="72">
        <f t="shared" si="57"/>
        <v>0</v>
      </c>
    </row>
    <row r="91" spans="2:46" ht="15" thickBot="1">
      <c r="B91" s="208"/>
      <c r="C91" s="25" t="s">
        <v>127</v>
      </c>
      <c r="D91" s="11">
        <v>1.32</v>
      </c>
      <c r="E91" s="174"/>
      <c r="F91" s="175"/>
      <c r="G91" s="176">
        <v>15</v>
      </c>
      <c r="H91" s="177"/>
      <c r="I91" s="176">
        <v>15</v>
      </c>
      <c r="J91" s="174"/>
      <c r="K91" s="175"/>
      <c r="L91" s="176">
        <v>15</v>
      </c>
      <c r="M91" s="177"/>
      <c r="N91" s="176">
        <v>15</v>
      </c>
      <c r="O91" s="174"/>
      <c r="P91" s="175"/>
      <c r="Q91" s="176">
        <v>17</v>
      </c>
      <c r="R91" s="177"/>
      <c r="S91" s="176">
        <v>15</v>
      </c>
      <c r="T91" s="174"/>
      <c r="U91" s="175"/>
      <c r="V91" s="176">
        <v>15</v>
      </c>
      <c r="W91" s="177"/>
      <c r="X91" s="176">
        <v>15</v>
      </c>
      <c r="Y91" s="174"/>
      <c r="Z91" s="175"/>
      <c r="AA91" s="176">
        <v>15</v>
      </c>
      <c r="AB91" s="177"/>
      <c r="AC91" s="176">
        <v>15</v>
      </c>
      <c r="AD91" s="91">
        <f t="shared" si="48"/>
        <v>0</v>
      </c>
      <c r="AE91" s="91">
        <f t="shared" si="49"/>
        <v>0</v>
      </c>
      <c r="AF91" s="92">
        <f t="shared" si="50"/>
        <v>77</v>
      </c>
      <c r="AG91" s="93">
        <f t="shared" si="51"/>
        <v>0</v>
      </c>
      <c r="AH91" s="93">
        <f t="shared" si="52"/>
        <v>75</v>
      </c>
      <c r="AI91" s="93">
        <f t="shared" si="53"/>
        <v>2</v>
      </c>
      <c r="AJ91" s="93">
        <v>3</v>
      </c>
      <c r="AK91" s="93">
        <f t="shared" si="54"/>
        <v>-1</v>
      </c>
      <c r="AL91" s="43" t="e">
        <f t="shared" si="43"/>
        <v>#DIV/0!</v>
      </c>
      <c r="AM91" s="94">
        <f t="shared" si="55"/>
        <v>0</v>
      </c>
      <c r="AN91" s="29">
        <f t="shared" si="44"/>
        <v>0</v>
      </c>
      <c r="AO91" s="29">
        <f t="shared" si="45"/>
        <v>0</v>
      </c>
      <c r="AP91" s="30">
        <f t="shared" si="42"/>
        <v>0</v>
      </c>
      <c r="AQ91" s="67">
        <f t="shared" si="46"/>
        <v>101.64</v>
      </c>
      <c r="AR91" s="67">
        <f t="shared" si="47"/>
        <v>0</v>
      </c>
      <c r="AS91" s="68">
        <f t="shared" si="56"/>
        <v>101.64</v>
      </c>
      <c r="AT91" s="72">
        <f t="shared" si="57"/>
        <v>-1.32</v>
      </c>
    </row>
    <row r="92" spans="2:46" ht="15" thickBot="1">
      <c r="AD92"/>
      <c r="AE92"/>
      <c r="AF92"/>
      <c r="AG92"/>
      <c r="AH92"/>
      <c r="AI92"/>
      <c r="AJ92"/>
      <c r="AK92"/>
      <c r="AL92"/>
      <c r="AM92"/>
      <c r="AN92" s="33">
        <f t="shared" ref="AN92:AT92" si="72">SUM(AN5:AN91)</f>
        <v>6088.4600000000009</v>
      </c>
      <c r="AO92" s="34">
        <f t="shared" si="72"/>
        <v>304.2</v>
      </c>
      <c r="AP92" s="35">
        <f t="shared" si="72"/>
        <v>6135.8600000000015</v>
      </c>
      <c r="AQ92" s="69">
        <f t="shared" si="72"/>
        <v>2031.0300000000002</v>
      </c>
      <c r="AR92" s="70">
        <f t="shared" si="72"/>
        <v>35.65</v>
      </c>
      <c r="AS92" s="71">
        <f t="shared" si="72"/>
        <v>2066.6799999999998</v>
      </c>
      <c r="AT92" s="73">
        <f t="shared" si="72"/>
        <v>309.17999999999989</v>
      </c>
    </row>
    <row r="93" spans="2:46">
      <c r="G93" s="195"/>
      <c r="H93" s="195"/>
      <c r="I93" s="75"/>
      <c r="L93" s="195"/>
      <c r="M93" s="195"/>
      <c r="N93" s="75"/>
      <c r="Q93" s="195"/>
      <c r="R93" s="195"/>
      <c r="S93" s="75"/>
      <c r="V93" s="195"/>
      <c r="W93" s="195"/>
      <c r="X93" s="75"/>
      <c r="AA93" s="195"/>
      <c r="AB93" s="195"/>
      <c r="AC93" s="75"/>
    </row>
  </sheetData>
  <mergeCells count="34">
    <mergeCell ref="AM2:AM4"/>
    <mergeCell ref="Y3:Z3"/>
    <mergeCell ref="AA3:AC3"/>
    <mergeCell ref="Y2:AC2"/>
    <mergeCell ref="AF2:AK3"/>
    <mergeCell ref="AL2:AL4"/>
    <mergeCell ref="AD2:AE2"/>
    <mergeCell ref="B69:B91"/>
    <mergeCell ref="G93:H93"/>
    <mergeCell ref="L93:M93"/>
    <mergeCell ref="Q93:R93"/>
    <mergeCell ref="V93:W93"/>
    <mergeCell ref="B29:B32"/>
    <mergeCell ref="B33:B41"/>
    <mergeCell ref="B42:B50"/>
    <mergeCell ref="B51:B59"/>
    <mergeCell ref="B60:B67"/>
    <mergeCell ref="V3:X3"/>
    <mergeCell ref="J2:N2"/>
    <mergeCell ref="O2:S2"/>
    <mergeCell ref="T2:X2"/>
    <mergeCell ref="AA93:AB93"/>
    <mergeCell ref="J3:K3"/>
    <mergeCell ref="O3:P3"/>
    <mergeCell ref="T3:U3"/>
    <mergeCell ref="B20:B28"/>
    <mergeCell ref="E2:I2"/>
    <mergeCell ref="G3:I3"/>
    <mergeCell ref="L3:N3"/>
    <mergeCell ref="Q3:S3"/>
    <mergeCell ref="B5:B19"/>
    <mergeCell ref="E3:F3"/>
    <mergeCell ref="C2:C4"/>
    <mergeCell ref="D2:D4"/>
  </mergeCells>
  <conditionalFormatting sqref="C5:C19">
    <cfRule type="duplicateValues" dxfId="3" priority="3"/>
  </conditionalFormatting>
  <conditionalFormatting sqref="C20:C28">
    <cfRule type="duplicateValues" dxfId="2" priority="9"/>
  </conditionalFormatting>
  <conditionalFormatting sqref="C29:C32">
    <cfRule type="duplicateValues" dxfId="1" priority="1"/>
  </conditionalFormatting>
  <conditionalFormatting sqref="C33:C91">
    <cfRule type="duplicateValues" dxfId="0" priority="7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2fa3fd3-029b-403d-91b4-1dc930cb0e60}" enabled="1" method="Standard" siteId="{4ae48b41-0137-4599-8661-fc641fe77be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Marta</dc:creator>
  <cp:keywords/>
  <dc:description/>
  <cp:lastModifiedBy/>
  <cp:revision/>
  <dcterms:created xsi:type="dcterms:W3CDTF">2015-06-05T18:17:20Z</dcterms:created>
  <dcterms:modified xsi:type="dcterms:W3CDTF">2026-04-28T19:36:55Z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